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19"/>
  <workbookPr defaultThemeVersion="124226"/>
  <mc:AlternateContent xmlns:mc="http://schemas.openxmlformats.org/markup-compatibility/2006">
    <mc:Choice Requires="x15">
      <x15ac:absPath xmlns:x15ac="http://schemas.microsoft.com/office/spreadsheetml/2010/11/ac" url="https://badmintonvla.sharepoint.com/sites/BadmintonVlaanderen/Gedeelde documenten/General/Algemeen/Sport Vlaanderen/Beleidsplan 2025 - 2028/"/>
    </mc:Choice>
  </mc:AlternateContent>
  <xr:revisionPtr revIDLastSave="0" documentId="8_{2D36D40E-5552-4131-BE77-B0DA5826C0C6}" xr6:coauthVersionLast="47" xr6:coauthVersionMax="47" xr10:uidLastSave="{00000000-0000-0000-0000-000000000000}"/>
  <bookViews>
    <workbookView xWindow="-108" yWindow="-108" windowWidth="23256" windowHeight="12456" firstSheet="4" activeTab="4" xr2:uid="{00000000-000D-0000-FFFF-FFFF00000000}"/>
  </bookViews>
  <sheets>
    <sheet name="Goed Bestuur" sheetId="5" r:id="rId1"/>
    <sheet name="Topsport" sheetId="14" state="hidden" r:id="rId2"/>
    <sheet name="Integriteit &amp; Gezond sporten" sheetId="21" r:id="rId3"/>
    <sheet name="Sportclubondersteuning" sheetId="18" r:id="rId4"/>
    <sheet name="Jeugd" sheetId="20" r:id="rId5"/>
    <sheet name="Sportkampen" sheetId="1" r:id="rId6"/>
    <sheet name="Opleiding" sheetId="3" r:id="rId7"/>
    <sheet name="G-Badminton" sheetId="13" r:id="rId8"/>
    <sheet name="Competitieve aspecten" sheetId="22" r:id="rId9"/>
    <sheet name="Recreanten" sheetId="10" r:id="rId10"/>
    <sheet name="Innovatie" sheetId="17" r:id="rId11"/>
    <sheet name="Officials" sheetId="4" r:id="rId12"/>
    <sheet name="Communicatie" sheetId="8" r:id="rId13"/>
    <sheet name="Events" sheetId="6" r:id="rId14"/>
    <sheet name="Overige werking" sheetId="15" r:id="rId15"/>
    <sheet name="Overzicht" sheetId="19" r:id="rId16"/>
  </sheets>
  <definedNames>
    <definedName name="_xlnm._FilterDatabase" localSheetId="8" hidden="1">'Competitieve aspecten'!$A$1:$AE$61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40" i="1" l="1"/>
  <c r="P40" i="1"/>
  <c r="Q22" i="20"/>
  <c r="W8" i="1"/>
  <c r="V8" i="1"/>
  <c r="U8" i="1"/>
  <c r="T8" i="1"/>
  <c r="S8" i="1"/>
  <c r="R8" i="1"/>
  <c r="Q8" i="1"/>
  <c r="P8" i="1"/>
  <c r="P24" i="3"/>
  <c r="P5" i="3"/>
  <c r="P4" i="3" s="1"/>
  <c r="Q13" i="4"/>
  <c r="Q44" i="4" s="1"/>
  <c r="F16" i="19" s="1"/>
  <c r="P13" i="4"/>
  <c r="P44" i="4" s="1"/>
  <c r="E16" i="19" s="1"/>
  <c r="P35" i="3"/>
  <c r="P34" i="3" s="1"/>
  <c r="P55" i="3" s="1"/>
  <c r="P40" i="10"/>
  <c r="Q20" i="15"/>
  <c r="X5" i="17"/>
  <c r="X4" i="17"/>
  <c r="X8" i="17"/>
  <c r="X13" i="17"/>
  <c r="X12" i="17"/>
  <c r="X17" i="17"/>
  <c r="X23" i="17"/>
  <c r="X22" i="17"/>
  <c r="X26" i="17"/>
  <c r="X29" i="17"/>
  <c r="X33" i="17"/>
  <c r="T16" i="3"/>
  <c r="Q43" i="3"/>
  <c r="R43" i="3"/>
  <c r="S43" i="3"/>
  <c r="T43" i="3"/>
  <c r="U43" i="3"/>
  <c r="V43" i="3"/>
  <c r="W43" i="3"/>
  <c r="X43" i="3"/>
  <c r="Y43" i="3"/>
  <c r="Z43" i="3"/>
  <c r="AA43" i="3"/>
  <c r="AB43" i="3"/>
  <c r="AC43" i="3"/>
  <c r="AD43" i="3"/>
  <c r="AE43" i="3"/>
  <c r="P43" i="3"/>
  <c r="Q49" i="3"/>
  <c r="R49" i="3"/>
  <c r="S49" i="3"/>
  <c r="T49" i="3"/>
  <c r="U49" i="3"/>
  <c r="V49" i="3"/>
  <c r="W49" i="3"/>
  <c r="X49" i="3"/>
  <c r="Y49" i="3"/>
  <c r="Z49" i="3"/>
  <c r="AA49" i="3"/>
  <c r="AB49" i="3"/>
  <c r="AC49" i="3"/>
  <c r="AD49" i="3"/>
  <c r="AE49" i="3"/>
  <c r="P49" i="3"/>
  <c r="Q35" i="3"/>
  <c r="Q34" i="3" s="1"/>
  <c r="Q55" i="3" s="1"/>
  <c r="F7" i="19" s="1"/>
  <c r="R35" i="3"/>
  <c r="S35" i="3"/>
  <c r="T35" i="3"/>
  <c r="T34" i="3"/>
  <c r="T55" i="3" s="1"/>
  <c r="K7" i="19" s="1"/>
  <c r="U35" i="3"/>
  <c r="V35" i="3"/>
  <c r="W35" i="3"/>
  <c r="W34" i="3"/>
  <c r="X35" i="3"/>
  <c r="Y35" i="3"/>
  <c r="Z35" i="3"/>
  <c r="AA35" i="3"/>
  <c r="AA34" i="3"/>
  <c r="AB35" i="3"/>
  <c r="AC35" i="3"/>
  <c r="AD35" i="3"/>
  <c r="AE35" i="3"/>
  <c r="AE38" i="4"/>
  <c r="AD38" i="4"/>
  <c r="AC38" i="4"/>
  <c r="AB38" i="4"/>
  <c r="AA38" i="4"/>
  <c r="Z38" i="4"/>
  <c r="Y38" i="4"/>
  <c r="X38" i="4"/>
  <c r="W38" i="4"/>
  <c r="V38" i="4"/>
  <c r="U38" i="4"/>
  <c r="T38" i="4"/>
  <c r="S38" i="4"/>
  <c r="R38" i="4"/>
  <c r="Q38" i="4"/>
  <c r="P38" i="4"/>
  <c r="W29" i="15"/>
  <c r="W28" i="15"/>
  <c r="X29" i="15"/>
  <c r="Y29" i="15"/>
  <c r="Z29" i="15"/>
  <c r="AA29" i="15"/>
  <c r="AB29" i="15"/>
  <c r="AC29" i="15"/>
  <c r="AD29" i="15"/>
  <c r="AD28" i="15"/>
  <c r="X28" i="15"/>
  <c r="Y28" i="15"/>
  <c r="Z28" i="15"/>
  <c r="AA28" i="15"/>
  <c r="AB28" i="15"/>
  <c r="AC28" i="15"/>
  <c r="W22" i="15"/>
  <c r="X22" i="15"/>
  <c r="Y22" i="15"/>
  <c r="Z22" i="15"/>
  <c r="AA22" i="15"/>
  <c r="AB22" i="15"/>
  <c r="AC22" i="15"/>
  <c r="AD22" i="15"/>
  <c r="W19" i="15"/>
  <c r="X19" i="15"/>
  <c r="Y19" i="15"/>
  <c r="Z19" i="15"/>
  <c r="AA19" i="15"/>
  <c r="AB19" i="15"/>
  <c r="AC19" i="15"/>
  <c r="AD19" i="15"/>
  <c r="W14" i="15"/>
  <c r="X14" i="15"/>
  <c r="Y14" i="15"/>
  <c r="Z14" i="15"/>
  <c r="AA14" i="15"/>
  <c r="AB14" i="15"/>
  <c r="AC14" i="15"/>
  <c r="AD14" i="15"/>
  <c r="W4" i="15"/>
  <c r="W3" i="15"/>
  <c r="W33" i="15"/>
  <c r="X4" i="15"/>
  <c r="X3" i="15"/>
  <c r="X33" i="15"/>
  <c r="Y4" i="15"/>
  <c r="Y3" i="15"/>
  <c r="Y33" i="15"/>
  <c r="Z4" i="15"/>
  <c r="Z3" i="15"/>
  <c r="Z33" i="15"/>
  <c r="AA4" i="15"/>
  <c r="AA3" i="15"/>
  <c r="AA33" i="15"/>
  <c r="AB4" i="15"/>
  <c r="AB3" i="15"/>
  <c r="AB33" i="15"/>
  <c r="AC4" i="15"/>
  <c r="AC3" i="15"/>
  <c r="AC33" i="15"/>
  <c r="AD4" i="15"/>
  <c r="AD3" i="15"/>
  <c r="AD33" i="15"/>
  <c r="Q16" i="3"/>
  <c r="Q4" i="3"/>
  <c r="R16" i="3"/>
  <c r="R4" i="3"/>
  <c r="S16" i="3"/>
  <c r="S4" i="3"/>
  <c r="U16" i="3"/>
  <c r="V16" i="3"/>
  <c r="W16" i="3"/>
  <c r="P16" i="3"/>
  <c r="Q37" i="6"/>
  <c r="R37" i="6"/>
  <c r="S37" i="6"/>
  <c r="T37" i="6"/>
  <c r="U37" i="6"/>
  <c r="V37" i="6"/>
  <c r="W37" i="6"/>
  <c r="X37" i="6"/>
  <c r="Y37" i="6"/>
  <c r="Z37" i="6"/>
  <c r="AA37" i="6"/>
  <c r="AB37" i="6"/>
  <c r="AC37" i="6"/>
  <c r="AD37" i="6"/>
  <c r="AE37" i="6"/>
  <c r="P37" i="6"/>
  <c r="Q32" i="6"/>
  <c r="R32" i="6"/>
  <c r="R31" i="6"/>
  <c r="S32" i="6"/>
  <c r="S31" i="6"/>
  <c r="T32" i="6"/>
  <c r="U32" i="6"/>
  <c r="V32" i="6"/>
  <c r="V31" i="6"/>
  <c r="W32" i="6"/>
  <c r="X32" i="6"/>
  <c r="Y32" i="6"/>
  <c r="Z32" i="6"/>
  <c r="Z31" i="6"/>
  <c r="Z41" i="6"/>
  <c r="AA32" i="6"/>
  <c r="AA31" i="6"/>
  <c r="AB32" i="6"/>
  <c r="AB31" i="6"/>
  <c r="AC32" i="6"/>
  <c r="AD32" i="6"/>
  <c r="AD31" i="6"/>
  <c r="AD41" i="6"/>
  <c r="AE32" i="6"/>
  <c r="P32" i="6"/>
  <c r="Q31" i="6"/>
  <c r="T31" i="6"/>
  <c r="Y31" i="6"/>
  <c r="Y41" i="6"/>
  <c r="P31" i="6"/>
  <c r="Q26" i="6"/>
  <c r="R26" i="6"/>
  <c r="S26" i="6"/>
  <c r="T26" i="6"/>
  <c r="U26" i="6"/>
  <c r="V26" i="6"/>
  <c r="W26" i="6"/>
  <c r="X26" i="6"/>
  <c r="Y26" i="6"/>
  <c r="Z26" i="6"/>
  <c r="AA26" i="6"/>
  <c r="AB26" i="6"/>
  <c r="AC26" i="6"/>
  <c r="AD26" i="6"/>
  <c r="AE26" i="6"/>
  <c r="P26" i="6"/>
  <c r="Q20" i="6"/>
  <c r="R20" i="6"/>
  <c r="S20" i="6"/>
  <c r="T20" i="6"/>
  <c r="U20" i="6"/>
  <c r="V20" i="6"/>
  <c r="W20" i="6"/>
  <c r="X20" i="6"/>
  <c r="Y20" i="6"/>
  <c r="Z20" i="6"/>
  <c r="AA20" i="6"/>
  <c r="AB20" i="6"/>
  <c r="AC20" i="6"/>
  <c r="AD20" i="6"/>
  <c r="AE20" i="6"/>
  <c r="P20" i="6"/>
  <c r="Q13" i="6"/>
  <c r="R13" i="6"/>
  <c r="S13" i="6"/>
  <c r="T13" i="6"/>
  <c r="U13" i="6"/>
  <c r="V13" i="6"/>
  <c r="W13" i="6"/>
  <c r="X13" i="6"/>
  <c r="Y13" i="6"/>
  <c r="Z13" i="6"/>
  <c r="AA13" i="6"/>
  <c r="AB13" i="6"/>
  <c r="AC13" i="6"/>
  <c r="AD13" i="6"/>
  <c r="AE13" i="6"/>
  <c r="P13" i="6"/>
  <c r="Q12" i="6"/>
  <c r="R12" i="6"/>
  <c r="R41" i="6"/>
  <c r="S12" i="6"/>
  <c r="T12" i="6"/>
  <c r="T41" i="6"/>
  <c r="U12" i="6"/>
  <c r="V12" i="6"/>
  <c r="W12" i="6"/>
  <c r="X12" i="6"/>
  <c r="Y12" i="6"/>
  <c r="Z12" i="6"/>
  <c r="AA12" i="6"/>
  <c r="AB12" i="6"/>
  <c r="AC12" i="6"/>
  <c r="AD12" i="6"/>
  <c r="AE12" i="6"/>
  <c r="P12" i="6"/>
  <c r="Q9" i="6"/>
  <c r="R9" i="6"/>
  <c r="S9" i="6"/>
  <c r="T9" i="6"/>
  <c r="U9" i="6"/>
  <c r="V9" i="6"/>
  <c r="W9" i="6"/>
  <c r="X9" i="6"/>
  <c r="Y9" i="6"/>
  <c r="Z9" i="6"/>
  <c r="AA9" i="6"/>
  <c r="AB9" i="6"/>
  <c r="AC9" i="6"/>
  <c r="AD9" i="6"/>
  <c r="AE9" i="6"/>
  <c r="P9" i="6"/>
  <c r="Q5" i="6"/>
  <c r="R5" i="6"/>
  <c r="S5" i="6"/>
  <c r="T5" i="6"/>
  <c r="U5" i="6"/>
  <c r="V5" i="6"/>
  <c r="W5" i="6"/>
  <c r="X5" i="6"/>
  <c r="X4" i="6"/>
  <c r="Y5" i="6"/>
  <c r="Z5" i="6"/>
  <c r="AA5" i="6"/>
  <c r="AA4" i="6"/>
  <c r="AB5" i="6"/>
  <c r="AB4" i="6"/>
  <c r="AC5" i="6"/>
  <c r="AD5" i="6"/>
  <c r="AD4" i="6"/>
  <c r="AE5" i="6"/>
  <c r="P5" i="6"/>
  <c r="Q4" i="6"/>
  <c r="R4" i="6"/>
  <c r="S4" i="6"/>
  <c r="T4" i="6"/>
  <c r="U4" i="6"/>
  <c r="V4" i="6"/>
  <c r="W4" i="6"/>
  <c r="Y4" i="6"/>
  <c r="Z4" i="6"/>
  <c r="AC4" i="6"/>
  <c r="Q34" i="8"/>
  <c r="Q31" i="8"/>
  <c r="R31" i="8"/>
  <c r="S31" i="8"/>
  <c r="T31" i="8"/>
  <c r="U31" i="8"/>
  <c r="V31" i="8"/>
  <c r="W31" i="8"/>
  <c r="X31" i="8"/>
  <c r="Y31" i="8"/>
  <c r="Z31" i="8"/>
  <c r="Z30" i="8"/>
  <c r="AA31" i="8"/>
  <c r="AA30" i="8"/>
  <c r="AB31" i="8"/>
  <c r="AB30" i="8"/>
  <c r="AC31" i="8"/>
  <c r="AC30" i="8"/>
  <c r="AC34" i="8"/>
  <c r="AD31" i="8"/>
  <c r="AE31" i="8"/>
  <c r="AE30" i="8"/>
  <c r="P31" i="8"/>
  <c r="P30" i="8"/>
  <c r="Q30" i="8"/>
  <c r="R30" i="8"/>
  <c r="S30" i="8"/>
  <c r="S34" i="8"/>
  <c r="I9" i="19"/>
  <c r="T30" i="8"/>
  <c r="U30" i="8"/>
  <c r="V30" i="8"/>
  <c r="W30" i="8"/>
  <c r="X30" i="8"/>
  <c r="Y30" i="8"/>
  <c r="AD30" i="8"/>
  <c r="Q26" i="8"/>
  <c r="R26" i="8"/>
  <c r="S26" i="8"/>
  <c r="T26" i="8"/>
  <c r="U26" i="8"/>
  <c r="V26" i="8"/>
  <c r="W26" i="8"/>
  <c r="X26" i="8"/>
  <c r="Y26" i="8"/>
  <c r="Z26" i="8"/>
  <c r="AA26" i="8"/>
  <c r="AB26" i="8"/>
  <c r="AC26" i="8"/>
  <c r="AD26" i="8"/>
  <c r="AE26" i="8"/>
  <c r="P26" i="8"/>
  <c r="Q23" i="8"/>
  <c r="R23" i="8"/>
  <c r="S23" i="8"/>
  <c r="T23" i="8"/>
  <c r="U23" i="8"/>
  <c r="V23" i="8"/>
  <c r="W23" i="8"/>
  <c r="X23" i="8"/>
  <c r="Y23" i="8"/>
  <c r="Z23" i="8"/>
  <c r="AA23" i="8"/>
  <c r="AB23" i="8"/>
  <c r="AC23" i="8"/>
  <c r="AD23" i="8"/>
  <c r="AE23" i="8"/>
  <c r="P23" i="8"/>
  <c r="Q18" i="8"/>
  <c r="R18" i="8"/>
  <c r="S18" i="8"/>
  <c r="T18" i="8"/>
  <c r="U18" i="8"/>
  <c r="V18" i="8"/>
  <c r="W18" i="8"/>
  <c r="X18" i="8"/>
  <c r="Y18" i="8"/>
  <c r="Z18" i="8"/>
  <c r="AA18" i="8"/>
  <c r="AB18" i="8"/>
  <c r="AC18" i="8"/>
  <c r="AD18" i="8"/>
  <c r="AE18" i="8"/>
  <c r="P18" i="8"/>
  <c r="Q14" i="8"/>
  <c r="R14" i="8"/>
  <c r="S14" i="8"/>
  <c r="T14" i="8"/>
  <c r="U14" i="8"/>
  <c r="V14" i="8"/>
  <c r="W14" i="8"/>
  <c r="W13" i="8"/>
  <c r="X14" i="8"/>
  <c r="Y14" i="8"/>
  <c r="Z14" i="8"/>
  <c r="Z13" i="8"/>
  <c r="Z34" i="8"/>
  <c r="AA14" i="8"/>
  <c r="AA13" i="8"/>
  <c r="AB14" i="8"/>
  <c r="AC14" i="8"/>
  <c r="AD14" i="8"/>
  <c r="AE14" i="8"/>
  <c r="P14" i="8"/>
  <c r="Q13" i="8"/>
  <c r="R13" i="8"/>
  <c r="S13" i="8"/>
  <c r="T13" i="8"/>
  <c r="U13" i="8"/>
  <c r="X13" i="8"/>
  <c r="Y13" i="8"/>
  <c r="AB13" i="8"/>
  <c r="AC13" i="8"/>
  <c r="Q10" i="8"/>
  <c r="R10" i="8"/>
  <c r="S10" i="8"/>
  <c r="T10" i="8"/>
  <c r="U10" i="8"/>
  <c r="V10" i="8"/>
  <c r="W10" i="8"/>
  <c r="X10" i="8"/>
  <c r="Y10" i="8"/>
  <c r="Z10" i="8"/>
  <c r="AA10" i="8"/>
  <c r="AB10" i="8"/>
  <c r="AC10" i="8"/>
  <c r="AC9" i="8"/>
  <c r="AD10" i="8"/>
  <c r="AD9" i="8"/>
  <c r="AE10" i="8"/>
  <c r="AE9" i="8"/>
  <c r="P10" i="8"/>
  <c r="P9" i="8"/>
  <c r="Q9" i="8"/>
  <c r="R9" i="8"/>
  <c r="S9" i="8"/>
  <c r="T9" i="8"/>
  <c r="U9" i="8"/>
  <c r="V9" i="8"/>
  <c r="W9" i="8"/>
  <c r="X9" i="8"/>
  <c r="Y9" i="8"/>
  <c r="Z9" i="8"/>
  <c r="AA9" i="8"/>
  <c r="AB9" i="8"/>
  <c r="Q7" i="8"/>
  <c r="R7" i="8"/>
  <c r="S7" i="8"/>
  <c r="T7" i="8"/>
  <c r="U7" i="8"/>
  <c r="V7" i="8"/>
  <c r="W7" i="8"/>
  <c r="X7" i="8"/>
  <c r="Y7" i="8"/>
  <c r="Z7" i="8"/>
  <c r="AA7" i="8"/>
  <c r="AB7" i="8"/>
  <c r="AC7" i="8"/>
  <c r="AD7" i="8"/>
  <c r="AE7" i="8"/>
  <c r="P7" i="8"/>
  <c r="Q5" i="8"/>
  <c r="R5" i="8"/>
  <c r="S5" i="8"/>
  <c r="T5" i="8"/>
  <c r="U5" i="8"/>
  <c r="U4" i="8"/>
  <c r="V5" i="8"/>
  <c r="V4" i="8"/>
  <c r="W5" i="8"/>
  <c r="X5" i="8"/>
  <c r="X4" i="8"/>
  <c r="Y5" i="8"/>
  <c r="Z5" i="8"/>
  <c r="AA5" i="8"/>
  <c r="AB5" i="8"/>
  <c r="AC5" i="8"/>
  <c r="AC4" i="8"/>
  <c r="AD5" i="8"/>
  <c r="AD4" i="8"/>
  <c r="AE5" i="8"/>
  <c r="P5" i="8"/>
  <c r="P4" i="8"/>
  <c r="Q4" i="8"/>
  <c r="R4" i="8"/>
  <c r="S4" i="8"/>
  <c r="T4" i="8"/>
  <c r="T34" i="8"/>
  <c r="K9" i="19"/>
  <c r="Y4" i="8"/>
  <c r="Z4" i="8"/>
  <c r="X41" i="4"/>
  <c r="Y41" i="4"/>
  <c r="Z41" i="4"/>
  <c r="AA41" i="4"/>
  <c r="AB41" i="4"/>
  <c r="AC41" i="4"/>
  <c r="AD41" i="4"/>
  <c r="AE41" i="4"/>
  <c r="X35" i="4"/>
  <c r="Y35" i="4"/>
  <c r="Z35" i="4"/>
  <c r="AA35" i="4"/>
  <c r="AB35" i="4"/>
  <c r="AC35" i="4"/>
  <c r="AD35" i="4"/>
  <c r="AE35" i="4"/>
  <c r="X33" i="4"/>
  <c r="Y33" i="4"/>
  <c r="Z33" i="4"/>
  <c r="AA33" i="4"/>
  <c r="AB33" i="4"/>
  <c r="AC33" i="4"/>
  <c r="AD33" i="4"/>
  <c r="AE33" i="4"/>
  <c r="X30" i="4"/>
  <c r="Y30" i="4"/>
  <c r="Z30" i="4"/>
  <c r="AA30" i="4"/>
  <c r="AB30" i="4"/>
  <c r="AC30" i="4"/>
  <c r="AD30" i="4"/>
  <c r="AE30" i="4"/>
  <c r="X23" i="4"/>
  <c r="Y23" i="4"/>
  <c r="Z23" i="4"/>
  <c r="AA23" i="4"/>
  <c r="AB23" i="4"/>
  <c r="AC23" i="4"/>
  <c r="AD23" i="4"/>
  <c r="AE23" i="4"/>
  <c r="X20" i="4"/>
  <c r="Y20" i="4"/>
  <c r="Z20" i="4"/>
  <c r="AA20" i="4"/>
  <c r="AB20" i="4"/>
  <c r="AC20" i="4"/>
  <c r="AD20" i="4"/>
  <c r="AE20" i="4"/>
  <c r="X14" i="4"/>
  <c r="Y14" i="4"/>
  <c r="Y13" i="4"/>
  <c r="Z14" i="4"/>
  <c r="AA14" i="4"/>
  <c r="AB14" i="4"/>
  <c r="AB13" i="4"/>
  <c r="AC14" i="4"/>
  <c r="AC13" i="4"/>
  <c r="AD14" i="4"/>
  <c r="AD13" i="4"/>
  <c r="AE14" i="4"/>
  <c r="X4" i="4"/>
  <c r="Y4" i="4"/>
  <c r="Z4" i="4"/>
  <c r="AA4" i="4"/>
  <c r="AB4" i="4"/>
  <c r="AC4" i="4"/>
  <c r="AD4" i="4"/>
  <c r="AE4" i="4"/>
  <c r="X7" i="4"/>
  <c r="Y7" i="4"/>
  <c r="Z7" i="4"/>
  <c r="AA7" i="4"/>
  <c r="AB7" i="4"/>
  <c r="AC7" i="4"/>
  <c r="AD7" i="4"/>
  <c r="AE7" i="4"/>
  <c r="X10" i="4"/>
  <c r="Y10" i="4"/>
  <c r="Z10" i="4"/>
  <c r="AA10" i="4"/>
  <c r="AB10" i="4"/>
  <c r="AC10" i="4"/>
  <c r="AD10" i="4"/>
  <c r="AE10" i="4"/>
  <c r="Q58" i="22"/>
  <c r="R58" i="22"/>
  <c r="S58" i="22"/>
  <c r="T58" i="22"/>
  <c r="U58" i="22"/>
  <c r="V58" i="22"/>
  <c r="W58" i="22"/>
  <c r="X58" i="22"/>
  <c r="Y58" i="22"/>
  <c r="Z58" i="22"/>
  <c r="AA58" i="22"/>
  <c r="AB58" i="22"/>
  <c r="AC58" i="22"/>
  <c r="AD58" i="22"/>
  <c r="AE58" i="22"/>
  <c r="P58" i="22"/>
  <c r="Q56" i="22"/>
  <c r="R56" i="22"/>
  <c r="S56" i="22"/>
  <c r="T56" i="22"/>
  <c r="U56" i="22"/>
  <c r="V56" i="22"/>
  <c r="W56" i="22"/>
  <c r="X56" i="22"/>
  <c r="Y56" i="22"/>
  <c r="Z56" i="22"/>
  <c r="AA56" i="22"/>
  <c r="AB56" i="22"/>
  <c r="AC56" i="22"/>
  <c r="AD56" i="22"/>
  <c r="AE56" i="22"/>
  <c r="P56" i="22"/>
  <c r="Q54" i="22"/>
  <c r="R54" i="22"/>
  <c r="R53" i="22"/>
  <c r="S54" i="22"/>
  <c r="S53" i="22"/>
  <c r="T54" i="22"/>
  <c r="U54" i="22"/>
  <c r="V54" i="22"/>
  <c r="W54" i="22"/>
  <c r="X54" i="22"/>
  <c r="Y54" i="22"/>
  <c r="Y53" i="22"/>
  <c r="Z54" i="22"/>
  <c r="Z53" i="22"/>
  <c r="AA54" i="22"/>
  <c r="AB54" i="22"/>
  <c r="AC54" i="22"/>
  <c r="AC53" i="22"/>
  <c r="AD54" i="22"/>
  <c r="AE54" i="22"/>
  <c r="P54" i="22"/>
  <c r="Q53" i="22"/>
  <c r="T53" i="22"/>
  <c r="U53" i="22"/>
  <c r="AB53" i="22"/>
  <c r="AD53" i="22"/>
  <c r="Q48" i="22"/>
  <c r="R48" i="22"/>
  <c r="S48" i="22"/>
  <c r="T48" i="22"/>
  <c r="U48" i="22"/>
  <c r="V48" i="22"/>
  <c r="W48" i="22"/>
  <c r="X48" i="22"/>
  <c r="Y48" i="22"/>
  <c r="Z48" i="22"/>
  <c r="AA48" i="22"/>
  <c r="AB48" i="22"/>
  <c r="AC48" i="22"/>
  <c r="AD48" i="22"/>
  <c r="AE48" i="22"/>
  <c r="P48" i="22"/>
  <c r="Q44" i="22"/>
  <c r="R44" i="22"/>
  <c r="S44" i="22"/>
  <c r="T44" i="22"/>
  <c r="U44" i="22"/>
  <c r="V44" i="22"/>
  <c r="W44" i="22"/>
  <c r="X44" i="22"/>
  <c r="Y44" i="22"/>
  <c r="Z44" i="22"/>
  <c r="AA44" i="22"/>
  <c r="AB44" i="22"/>
  <c r="AC44" i="22"/>
  <c r="AD44" i="22"/>
  <c r="AE44" i="22"/>
  <c r="P44" i="22"/>
  <c r="Q40" i="22"/>
  <c r="R40" i="22"/>
  <c r="S40" i="22"/>
  <c r="T40" i="22"/>
  <c r="U40" i="22"/>
  <c r="V40" i="22"/>
  <c r="W40" i="22"/>
  <c r="X40" i="22"/>
  <c r="Y40" i="22"/>
  <c r="Z40" i="22"/>
  <c r="AA40" i="22"/>
  <c r="AB40" i="22"/>
  <c r="AC40" i="22"/>
  <c r="AD40" i="22"/>
  <c r="AE40" i="22"/>
  <c r="P40" i="22"/>
  <c r="Q37" i="22"/>
  <c r="R37" i="22"/>
  <c r="S37" i="22"/>
  <c r="T37" i="22"/>
  <c r="U37" i="22"/>
  <c r="V37" i="22"/>
  <c r="W37" i="22"/>
  <c r="X37" i="22"/>
  <c r="X36" i="22"/>
  <c r="Y37" i="22"/>
  <c r="Z37" i="22"/>
  <c r="AA37" i="22"/>
  <c r="AB37" i="22"/>
  <c r="AC37" i="22"/>
  <c r="AD37" i="22"/>
  <c r="AE37" i="22"/>
  <c r="P37" i="22"/>
  <c r="Q36" i="22"/>
  <c r="R36" i="22"/>
  <c r="S36" i="22"/>
  <c r="T36" i="22"/>
  <c r="U36" i="22"/>
  <c r="AB36" i="22"/>
  <c r="AB61" i="22"/>
  <c r="Q33" i="22"/>
  <c r="R33" i="22"/>
  <c r="S33" i="22"/>
  <c r="T33" i="22"/>
  <c r="U33" i="22"/>
  <c r="V33" i="22"/>
  <c r="W33" i="22"/>
  <c r="X33" i="22"/>
  <c r="Y33" i="22"/>
  <c r="Z33" i="22"/>
  <c r="AA33" i="22"/>
  <c r="AB33" i="22"/>
  <c r="AC33" i="22"/>
  <c r="AD33" i="22"/>
  <c r="AE33" i="22"/>
  <c r="P33" i="22"/>
  <c r="Q30" i="22"/>
  <c r="R30" i="22"/>
  <c r="S30" i="22"/>
  <c r="T30" i="22"/>
  <c r="U30" i="22"/>
  <c r="V30" i="22"/>
  <c r="W30" i="22"/>
  <c r="X30" i="22"/>
  <c r="Y30" i="22"/>
  <c r="Z30" i="22"/>
  <c r="AA30" i="22"/>
  <c r="AB30" i="22"/>
  <c r="AC30" i="22"/>
  <c r="AD30" i="22"/>
  <c r="AE30" i="22"/>
  <c r="P30" i="22"/>
  <c r="Q26" i="22"/>
  <c r="R26" i="22"/>
  <c r="S26" i="22"/>
  <c r="T26" i="22"/>
  <c r="U26" i="22"/>
  <c r="V26" i="22"/>
  <c r="W26" i="22"/>
  <c r="X26" i="22"/>
  <c r="X25" i="22"/>
  <c r="Y26" i="22"/>
  <c r="Y25" i="22"/>
  <c r="Z26" i="22"/>
  <c r="AA26" i="22"/>
  <c r="AB26" i="22"/>
  <c r="AB25" i="22"/>
  <c r="AC26" i="22"/>
  <c r="AD26" i="22"/>
  <c r="AE26" i="22"/>
  <c r="P26" i="22"/>
  <c r="P25" i="22"/>
  <c r="Q25" i="22"/>
  <c r="R25" i="22"/>
  <c r="S25" i="22"/>
  <c r="T25" i="22"/>
  <c r="U25" i="22"/>
  <c r="W25" i="22"/>
  <c r="Z25" i="22"/>
  <c r="AA25" i="22"/>
  <c r="AC25" i="22"/>
  <c r="AD25" i="22"/>
  <c r="AE25" i="22"/>
  <c r="Q22" i="22"/>
  <c r="R22" i="22"/>
  <c r="S22" i="22"/>
  <c r="T22" i="22"/>
  <c r="U22" i="22"/>
  <c r="V22" i="22"/>
  <c r="W22" i="22"/>
  <c r="X22" i="22"/>
  <c r="Y22" i="22"/>
  <c r="Z22" i="22"/>
  <c r="AA22" i="22"/>
  <c r="AB22" i="22"/>
  <c r="AC22" i="22"/>
  <c r="AC16" i="22"/>
  <c r="AD22" i="22"/>
  <c r="AE22" i="22"/>
  <c r="P22" i="22"/>
  <c r="Q17" i="22"/>
  <c r="R17" i="22"/>
  <c r="S17" i="22"/>
  <c r="T17" i="22"/>
  <c r="U17" i="22"/>
  <c r="V17" i="22"/>
  <c r="V16" i="22"/>
  <c r="W17" i="22"/>
  <c r="W16" i="22"/>
  <c r="X17" i="22"/>
  <c r="Y17" i="22"/>
  <c r="Z17" i="22"/>
  <c r="AA17" i="22"/>
  <c r="AA16" i="22"/>
  <c r="AB17" i="22"/>
  <c r="AB16" i="22"/>
  <c r="AC17" i="22"/>
  <c r="AD17" i="22"/>
  <c r="AD16" i="22"/>
  <c r="AE17" i="22"/>
  <c r="P17" i="22"/>
  <c r="Q16" i="22"/>
  <c r="R16" i="22"/>
  <c r="S16" i="22"/>
  <c r="T16" i="22"/>
  <c r="U16" i="22"/>
  <c r="AE16" i="22"/>
  <c r="P16" i="22"/>
  <c r="Q13" i="22"/>
  <c r="R13" i="22"/>
  <c r="S13" i="22"/>
  <c r="T13" i="22"/>
  <c r="U13" i="22"/>
  <c r="V13" i="22"/>
  <c r="W13" i="22"/>
  <c r="X13" i="22"/>
  <c r="Y13" i="22"/>
  <c r="Z13" i="22"/>
  <c r="AA13" i="22"/>
  <c r="AB13" i="22"/>
  <c r="AC13" i="22"/>
  <c r="AD13" i="22"/>
  <c r="AE13" i="22"/>
  <c r="P13" i="22"/>
  <c r="Q9" i="22"/>
  <c r="R9" i="22"/>
  <c r="S9" i="22"/>
  <c r="T9" i="22"/>
  <c r="U9" i="22"/>
  <c r="V9" i="22"/>
  <c r="W9" i="22"/>
  <c r="X9" i="22"/>
  <c r="Y9" i="22"/>
  <c r="Z9" i="22"/>
  <c r="AA9" i="22"/>
  <c r="AB9" i="22"/>
  <c r="AC9" i="22"/>
  <c r="AD9" i="22"/>
  <c r="AE9" i="22"/>
  <c r="P9" i="22"/>
  <c r="Q5" i="22"/>
  <c r="Q4" i="22"/>
  <c r="R5" i="22"/>
  <c r="S5" i="22"/>
  <c r="T5" i="22"/>
  <c r="U5" i="22"/>
  <c r="V5" i="22"/>
  <c r="W5" i="22"/>
  <c r="X5" i="22"/>
  <c r="Y5" i="22"/>
  <c r="Z5" i="22"/>
  <c r="AA5" i="22"/>
  <c r="AA4" i="22"/>
  <c r="AB5" i="22"/>
  <c r="AB4" i="22"/>
  <c r="AC5" i="22"/>
  <c r="AD5" i="22"/>
  <c r="AE5" i="22"/>
  <c r="P5" i="22"/>
  <c r="R4" i="22"/>
  <c r="V4" i="22"/>
  <c r="AD4" i="22"/>
  <c r="AE29" i="17"/>
  <c r="Q29" i="17"/>
  <c r="R29" i="17"/>
  <c r="S29" i="17"/>
  <c r="T29" i="17"/>
  <c r="U29" i="17"/>
  <c r="V29" i="17"/>
  <c r="W29" i="17"/>
  <c r="Y29" i="17"/>
  <c r="Y22" i="17"/>
  <c r="Z29" i="17"/>
  <c r="AA29" i="17"/>
  <c r="AB29" i="17"/>
  <c r="AC29" i="17"/>
  <c r="AD29" i="17"/>
  <c r="P29" i="17"/>
  <c r="Q26" i="17"/>
  <c r="R26" i="17"/>
  <c r="S26" i="17"/>
  <c r="T26" i="17"/>
  <c r="U26" i="17"/>
  <c r="V26" i="17"/>
  <c r="W26" i="17"/>
  <c r="Y26" i="17"/>
  <c r="Z26" i="17"/>
  <c r="AA26" i="17"/>
  <c r="AB26" i="17"/>
  <c r="AC26" i="17"/>
  <c r="AD26" i="17"/>
  <c r="AE26" i="17"/>
  <c r="P26" i="17"/>
  <c r="Q23" i="17"/>
  <c r="R23" i="17"/>
  <c r="S23" i="17"/>
  <c r="T23" i="17"/>
  <c r="U23" i="17"/>
  <c r="U22" i="17"/>
  <c r="V23" i="17"/>
  <c r="W23" i="17"/>
  <c r="Y23" i="17"/>
  <c r="Z23" i="17"/>
  <c r="AA23" i="17"/>
  <c r="AB23" i="17"/>
  <c r="AB22" i="17"/>
  <c r="AC23" i="17"/>
  <c r="AD23" i="17"/>
  <c r="AD22" i="17"/>
  <c r="AE23" i="17"/>
  <c r="P23" i="17"/>
  <c r="Q17" i="17"/>
  <c r="R17" i="17"/>
  <c r="S17" i="17"/>
  <c r="T17" i="17"/>
  <c r="U17" i="17"/>
  <c r="V17" i="17"/>
  <c r="W17" i="17"/>
  <c r="Y17" i="17"/>
  <c r="Z17" i="17"/>
  <c r="AA17" i="17"/>
  <c r="AB17" i="17"/>
  <c r="AC17" i="17"/>
  <c r="AD17" i="17"/>
  <c r="AE17" i="17"/>
  <c r="AE12" i="17"/>
  <c r="P17" i="17"/>
  <c r="Q13" i="17"/>
  <c r="Q12" i="17"/>
  <c r="R13" i="17"/>
  <c r="S13" i="17"/>
  <c r="T13" i="17"/>
  <c r="U13" i="17"/>
  <c r="U12" i="17"/>
  <c r="V13" i="17"/>
  <c r="W13" i="17"/>
  <c r="W12" i="17"/>
  <c r="Y13" i="17"/>
  <c r="Z13" i="17"/>
  <c r="AA13" i="17"/>
  <c r="AB13" i="17"/>
  <c r="AC13" i="17"/>
  <c r="AD13" i="17"/>
  <c r="AD12" i="17"/>
  <c r="AE13" i="17"/>
  <c r="P13" i="17"/>
  <c r="Q8" i="17"/>
  <c r="R8" i="17"/>
  <c r="S8" i="17"/>
  <c r="T8" i="17"/>
  <c r="T4" i="17"/>
  <c r="U8" i="17"/>
  <c r="V8" i="17"/>
  <c r="W8" i="17"/>
  <c r="Y8" i="17"/>
  <c r="Y4" i="17"/>
  <c r="Z8" i="17"/>
  <c r="AA8" i="17"/>
  <c r="AA4" i="17"/>
  <c r="AB8" i="17"/>
  <c r="AC8" i="17"/>
  <c r="AD8" i="17"/>
  <c r="AE8" i="17"/>
  <c r="P8" i="17"/>
  <c r="Q5" i="17"/>
  <c r="R5" i="17"/>
  <c r="S5" i="17"/>
  <c r="S4" i="17"/>
  <c r="T5" i="17"/>
  <c r="U5" i="17"/>
  <c r="V5" i="17"/>
  <c r="W5" i="17"/>
  <c r="Y5" i="17"/>
  <c r="Z5" i="17"/>
  <c r="Z4" i="17"/>
  <c r="AA5" i="17"/>
  <c r="AB5" i="17"/>
  <c r="AC5" i="17"/>
  <c r="AD5" i="17"/>
  <c r="AE5" i="17"/>
  <c r="P5" i="17"/>
  <c r="AC4" i="17"/>
  <c r="Q53" i="13"/>
  <c r="R53" i="13"/>
  <c r="S53" i="13"/>
  <c r="T53" i="13"/>
  <c r="U53" i="13"/>
  <c r="V53" i="13"/>
  <c r="W53" i="13"/>
  <c r="X53" i="13"/>
  <c r="Y53" i="13"/>
  <c r="Z53" i="13"/>
  <c r="AA53" i="13"/>
  <c r="AA43" i="13"/>
  <c r="AB53" i="13"/>
  <c r="AC53" i="13"/>
  <c r="AD53" i="13"/>
  <c r="AE53" i="13"/>
  <c r="Q48" i="13"/>
  <c r="R48" i="13"/>
  <c r="S48" i="13"/>
  <c r="T48" i="13"/>
  <c r="U48" i="13"/>
  <c r="V48" i="13"/>
  <c r="W48" i="13"/>
  <c r="X48" i="13"/>
  <c r="Y48" i="13"/>
  <c r="Z48" i="13"/>
  <c r="AA48" i="13"/>
  <c r="AB48" i="13"/>
  <c r="AC48" i="13"/>
  <c r="AD48" i="13"/>
  <c r="AE48" i="13"/>
  <c r="Q44" i="13"/>
  <c r="R44" i="13"/>
  <c r="S44" i="13"/>
  <c r="T44" i="13"/>
  <c r="U44" i="13"/>
  <c r="U43" i="13"/>
  <c r="V44" i="13"/>
  <c r="W44" i="13"/>
  <c r="X44" i="13"/>
  <c r="X43" i="13"/>
  <c r="Y44" i="13"/>
  <c r="Z44" i="13"/>
  <c r="AA44" i="13"/>
  <c r="AB44" i="13"/>
  <c r="AC44" i="13"/>
  <c r="AD44" i="13"/>
  <c r="AE44" i="13"/>
  <c r="Q39" i="13"/>
  <c r="R39" i="13"/>
  <c r="S39" i="13"/>
  <c r="T39" i="13"/>
  <c r="U39" i="13"/>
  <c r="V39" i="13"/>
  <c r="V34" i="13"/>
  <c r="W39" i="13"/>
  <c r="X39" i="13"/>
  <c r="Y39" i="13"/>
  <c r="Z39" i="13"/>
  <c r="AA39" i="13"/>
  <c r="AB39" i="13"/>
  <c r="AC39" i="13"/>
  <c r="AC34" i="13"/>
  <c r="AD39" i="13"/>
  <c r="AD34" i="13"/>
  <c r="AE39" i="13"/>
  <c r="P39" i="13"/>
  <c r="AE35" i="13"/>
  <c r="Q35" i="13"/>
  <c r="Q34" i="13"/>
  <c r="R35" i="13"/>
  <c r="R34" i="13"/>
  <c r="S35" i="13"/>
  <c r="T35" i="13"/>
  <c r="U35" i="13"/>
  <c r="V35" i="13"/>
  <c r="W35" i="13"/>
  <c r="X35" i="13"/>
  <c r="X34" i="13"/>
  <c r="Y35" i="13"/>
  <c r="Y34" i="13"/>
  <c r="Z35" i="13"/>
  <c r="AA35" i="13"/>
  <c r="AB35" i="13"/>
  <c r="AC35" i="13"/>
  <c r="AD35" i="13"/>
  <c r="P35" i="13"/>
  <c r="P34" i="13"/>
  <c r="U34" i="13"/>
  <c r="Z34" i="13"/>
  <c r="Q30" i="13"/>
  <c r="R30" i="13"/>
  <c r="S30" i="13"/>
  <c r="T30" i="13"/>
  <c r="U30" i="13"/>
  <c r="V30" i="13"/>
  <c r="W30" i="13"/>
  <c r="X30" i="13"/>
  <c r="Y30" i="13"/>
  <c r="Z30" i="13"/>
  <c r="AA30" i="13"/>
  <c r="AB30" i="13"/>
  <c r="AC30" i="13"/>
  <c r="AD30" i="13"/>
  <c r="AE30" i="13"/>
  <c r="P30" i="13"/>
  <c r="Q26" i="13"/>
  <c r="R26" i="13"/>
  <c r="S26" i="13"/>
  <c r="T26" i="13"/>
  <c r="U26" i="13"/>
  <c r="V26" i="13"/>
  <c r="W26" i="13"/>
  <c r="X26" i="13"/>
  <c r="Y26" i="13"/>
  <c r="Z26" i="13"/>
  <c r="AA26" i="13"/>
  <c r="AB26" i="13"/>
  <c r="AC26" i="13"/>
  <c r="AD26" i="13"/>
  <c r="AE26" i="13"/>
  <c r="P26" i="13"/>
  <c r="Q21" i="13"/>
  <c r="R21" i="13"/>
  <c r="S21" i="13"/>
  <c r="S20" i="13"/>
  <c r="T21" i="13"/>
  <c r="U21" i="13"/>
  <c r="V21" i="13"/>
  <c r="V20" i="13"/>
  <c r="W21" i="13"/>
  <c r="W20" i="13"/>
  <c r="X21" i="13"/>
  <c r="Y21" i="13"/>
  <c r="Z21" i="13"/>
  <c r="AA21" i="13"/>
  <c r="AA20" i="13"/>
  <c r="AB21" i="13"/>
  <c r="AC21" i="13"/>
  <c r="AD21" i="13"/>
  <c r="AE21" i="13"/>
  <c r="P21" i="13"/>
  <c r="Q20" i="13"/>
  <c r="T20" i="13"/>
  <c r="AE20" i="13"/>
  <c r="Q17" i="13"/>
  <c r="R17" i="13"/>
  <c r="S17" i="13"/>
  <c r="T17" i="13"/>
  <c r="U17" i="13"/>
  <c r="V17" i="13"/>
  <c r="W17" i="13"/>
  <c r="X17" i="13"/>
  <c r="Y17" i="13"/>
  <c r="Z17" i="13"/>
  <c r="AA17" i="13"/>
  <c r="AB17" i="13"/>
  <c r="AC17" i="13"/>
  <c r="AD17" i="13"/>
  <c r="AE17" i="13"/>
  <c r="P17" i="13"/>
  <c r="Q13" i="13"/>
  <c r="R13" i="13"/>
  <c r="S13" i="13"/>
  <c r="T13" i="13"/>
  <c r="U13" i="13"/>
  <c r="V13" i="13"/>
  <c r="W13" i="13"/>
  <c r="X13" i="13"/>
  <c r="Y13" i="13"/>
  <c r="Z13" i="13"/>
  <c r="AA13" i="13"/>
  <c r="AB13" i="13"/>
  <c r="AC13" i="13"/>
  <c r="AD13" i="13"/>
  <c r="AE13" i="13"/>
  <c r="P13" i="13"/>
  <c r="Q8" i="13"/>
  <c r="R8" i="13"/>
  <c r="S8" i="13"/>
  <c r="T8" i="13"/>
  <c r="U8" i="13"/>
  <c r="V8" i="13"/>
  <c r="W8" i="13"/>
  <c r="X8" i="13"/>
  <c r="Y8" i="13"/>
  <c r="Z8" i="13"/>
  <c r="AA8" i="13"/>
  <c r="AB8" i="13"/>
  <c r="AC8" i="13"/>
  <c r="AD8" i="13"/>
  <c r="AE8" i="13"/>
  <c r="P8" i="13"/>
  <c r="Q4" i="13"/>
  <c r="R4" i="13"/>
  <c r="S4" i="13"/>
  <c r="T4" i="13"/>
  <c r="U4" i="13"/>
  <c r="V4" i="13"/>
  <c r="W4" i="13"/>
  <c r="X4" i="13"/>
  <c r="Y4" i="13"/>
  <c r="Z4" i="13"/>
  <c r="AA4" i="13"/>
  <c r="AB4" i="13"/>
  <c r="AC4" i="13"/>
  <c r="AC3" i="13"/>
  <c r="AD4" i="13"/>
  <c r="AE4" i="13"/>
  <c r="P4" i="13"/>
  <c r="Q3" i="13"/>
  <c r="R3" i="13"/>
  <c r="S3" i="13"/>
  <c r="T3" i="13"/>
  <c r="U3" i="13"/>
  <c r="Y3" i="13"/>
  <c r="Z3" i="13"/>
  <c r="AA3" i="13"/>
  <c r="AE34" i="3"/>
  <c r="U34" i="3"/>
  <c r="AD34" i="3"/>
  <c r="Q32" i="3"/>
  <c r="R32" i="3"/>
  <c r="S32" i="3"/>
  <c r="T32" i="3"/>
  <c r="U32" i="3"/>
  <c r="V32" i="3"/>
  <c r="W32" i="3"/>
  <c r="X32" i="3"/>
  <c r="Y32" i="3"/>
  <c r="Z32" i="3"/>
  <c r="AA32" i="3"/>
  <c r="AB32" i="3"/>
  <c r="AC32" i="3"/>
  <c r="AD32" i="3"/>
  <c r="AE32" i="3"/>
  <c r="P32" i="3"/>
  <c r="Q29" i="3"/>
  <c r="R29" i="3"/>
  <c r="S29" i="3"/>
  <c r="T29" i="3"/>
  <c r="U29" i="3"/>
  <c r="V29" i="3"/>
  <c r="W29" i="3"/>
  <c r="X29" i="3"/>
  <c r="Y29" i="3"/>
  <c r="Z29" i="3"/>
  <c r="AA29" i="3"/>
  <c r="AB29" i="3"/>
  <c r="AC29" i="3"/>
  <c r="AD29" i="3"/>
  <c r="AE29" i="3"/>
  <c r="P29" i="3"/>
  <c r="Q25" i="3"/>
  <c r="R25" i="3"/>
  <c r="S25" i="3"/>
  <c r="T25" i="3"/>
  <c r="U25" i="3"/>
  <c r="V25" i="3"/>
  <c r="W25" i="3"/>
  <c r="X25" i="3"/>
  <c r="X24" i="3"/>
  <c r="Y25" i="3"/>
  <c r="Z25" i="3"/>
  <c r="Z24" i="3"/>
  <c r="AA25" i="3"/>
  <c r="AB25" i="3"/>
  <c r="AC25" i="3"/>
  <c r="AD25" i="3"/>
  <c r="AD24" i="3"/>
  <c r="AE25" i="3"/>
  <c r="P25" i="3"/>
  <c r="Q24" i="3"/>
  <c r="R24" i="3"/>
  <c r="S24" i="3"/>
  <c r="T24" i="3"/>
  <c r="U24" i="3"/>
  <c r="V24" i="3"/>
  <c r="Y24" i="3"/>
  <c r="AA24" i="3"/>
  <c r="AB24" i="3"/>
  <c r="Q10" i="3"/>
  <c r="R10" i="3"/>
  <c r="S10" i="3"/>
  <c r="T10" i="3"/>
  <c r="U10" i="3"/>
  <c r="V10" i="3"/>
  <c r="W10" i="3"/>
  <c r="X10" i="3"/>
  <c r="Y10" i="3"/>
  <c r="Z10" i="3"/>
  <c r="AA10" i="3"/>
  <c r="AB10" i="3"/>
  <c r="AC10" i="3"/>
  <c r="AD10" i="3"/>
  <c r="AE10" i="3"/>
  <c r="P10" i="3"/>
  <c r="Q5" i="3"/>
  <c r="R5" i="3"/>
  <c r="S5" i="3"/>
  <c r="T5" i="3"/>
  <c r="U5" i="3"/>
  <c r="U4" i="3"/>
  <c r="V5" i="3"/>
  <c r="W5" i="3"/>
  <c r="W4" i="3"/>
  <c r="X5" i="3"/>
  <c r="Y5" i="3"/>
  <c r="Z5" i="3"/>
  <c r="AA5" i="3"/>
  <c r="AB5" i="3"/>
  <c r="AC5" i="3"/>
  <c r="AD5" i="3"/>
  <c r="AE5" i="3"/>
  <c r="Q35" i="1"/>
  <c r="R35" i="1"/>
  <c r="S35" i="1"/>
  <c r="T35" i="1"/>
  <c r="U35" i="1"/>
  <c r="V35" i="1"/>
  <c r="W35" i="1"/>
  <c r="X35" i="1"/>
  <c r="Y35" i="1"/>
  <c r="Z35" i="1"/>
  <c r="AA35" i="1"/>
  <c r="AB35" i="1"/>
  <c r="AC35" i="1"/>
  <c r="AD35" i="1"/>
  <c r="AE35" i="1"/>
  <c r="P35" i="1"/>
  <c r="Q32" i="1"/>
  <c r="R32" i="1"/>
  <c r="S32" i="1"/>
  <c r="T32" i="1"/>
  <c r="U32" i="1"/>
  <c r="V32" i="1"/>
  <c r="W32" i="1"/>
  <c r="X32" i="1"/>
  <c r="Y32" i="1"/>
  <c r="Z32" i="1"/>
  <c r="AA32" i="1"/>
  <c r="AB32" i="1"/>
  <c r="AC32" i="1"/>
  <c r="AD32" i="1"/>
  <c r="AE32" i="1"/>
  <c r="P32" i="1"/>
  <c r="Q29" i="1"/>
  <c r="R29" i="1"/>
  <c r="S29" i="1"/>
  <c r="T29" i="1"/>
  <c r="U29" i="1"/>
  <c r="V29" i="1"/>
  <c r="W29" i="1"/>
  <c r="X29" i="1"/>
  <c r="Y29" i="1"/>
  <c r="Z29" i="1"/>
  <c r="AA29" i="1"/>
  <c r="AB29" i="1"/>
  <c r="AC29" i="1"/>
  <c r="AD29" i="1"/>
  <c r="AE29" i="1"/>
  <c r="AE26" i="1" s="1"/>
  <c r="P29" i="1"/>
  <c r="Q27" i="1"/>
  <c r="R27" i="1"/>
  <c r="S27" i="1"/>
  <c r="T27" i="1"/>
  <c r="U27" i="1"/>
  <c r="V27" i="1"/>
  <c r="W27" i="1"/>
  <c r="X27" i="1"/>
  <c r="Y27" i="1"/>
  <c r="Z27" i="1"/>
  <c r="AA27" i="1"/>
  <c r="AA26" i="1" s="1"/>
  <c r="AB27" i="1"/>
  <c r="AC27" i="1"/>
  <c r="AD27" i="1"/>
  <c r="AE27" i="1"/>
  <c r="P27" i="1"/>
  <c r="Q22" i="1"/>
  <c r="R22" i="1"/>
  <c r="S22" i="1"/>
  <c r="T22" i="1"/>
  <c r="U22" i="1"/>
  <c r="V22" i="1"/>
  <c r="W22" i="1"/>
  <c r="X22" i="1"/>
  <c r="Y22" i="1"/>
  <c r="Z22" i="1"/>
  <c r="Z15" i="1" s="1"/>
  <c r="AA22" i="1"/>
  <c r="AB22" i="1"/>
  <c r="AC22" i="1"/>
  <c r="AD22" i="1"/>
  <c r="AE22" i="1"/>
  <c r="P22" i="1"/>
  <c r="Q16" i="1"/>
  <c r="Q15" i="1" s="1"/>
  <c r="R16" i="1"/>
  <c r="S16" i="1"/>
  <c r="T16" i="1"/>
  <c r="U16" i="1"/>
  <c r="V16" i="1"/>
  <c r="W16" i="1"/>
  <c r="X16" i="1"/>
  <c r="Y16" i="1"/>
  <c r="Z16" i="1"/>
  <c r="AA16" i="1"/>
  <c r="AB16" i="1"/>
  <c r="AB15" i="1" s="1"/>
  <c r="AC16" i="1"/>
  <c r="AC15" i="1" s="1"/>
  <c r="AD16" i="1"/>
  <c r="AE16" i="1"/>
  <c r="P16" i="1"/>
  <c r="X8" i="1"/>
  <c r="Y8" i="1"/>
  <c r="Z8" i="1"/>
  <c r="AA8" i="1"/>
  <c r="AB8" i="1"/>
  <c r="AC8" i="1"/>
  <c r="AD8" i="1"/>
  <c r="AE8" i="1"/>
  <c r="Q5" i="1"/>
  <c r="R5" i="1"/>
  <c r="S5" i="1"/>
  <c r="T5" i="1"/>
  <c r="T4" i="1" s="1"/>
  <c r="U5" i="1"/>
  <c r="V5" i="1"/>
  <c r="V4" i="1" s="1"/>
  <c r="W5" i="1"/>
  <c r="X5" i="1"/>
  <c r="X4" i="1" s="1"/>
  <c r="Y5" i="1"/>
  <c r="Z5" i="1"/>
  <c r="AA5" i="1"/>
  <c r="AB5" i="1"/>
  <c r="AC5" i="1"/>
  <c r="AD5" i="1"/>
  <c r="AE5" i="1"/>
  <c r="AE4" i="1" s="1"/>
  <c r="P5" i="1"/>
  <c r="Q29" i="20"/>
  <c r="R29" i="20"/>
  <c r="S29" i="20"/>
  <c r="T29" i="20"/>
  <c r="U29" i="20"/>
  <c r="U25" i="20"/>
  <c r="V29" i="20"/>
  <c r="V25" i="20"/>
  <c r="W29" i="20"/>
  <c r="W25" i="20"/>
  <c r="X29" i="20"/>
  <c r="Y29" i="20"/>
  <c r="Y25" i="20"/>
  <c r="Z29" i="20"/>
  <c r="AA29" i="20"/>
  <c r="AB29" i="20"/>
  <c r="AC29" i="20"/>
  <c r="AC25" i="20"/>
  <c r="AD29" i="20"/>
  <c r="AE29" i="20"/>
  <c r="AE25" i="20"/>
  <c r="Q26" i="20"/>
  <c r="R26" i="20"/>
  <c r="S26" i="20"/>
  <c r="T26" i="20"/>
  <c r="U26" i="20"/>
  <c r="V26" i="20"/>
  <c r="W26" i="20"/>
  <c r="X26" i="20"/>
  <c r="X25" i="20"/>
  <c r="Y26" i="20"/>
  <c r="Z26" i="20"/>
  <c r="AA26" i="20"/>
  <c r="AB26" i="20"/>
  <c r="AC26" i="20"/>
  <c r="AD26" i="20"/>
  <c r="AE26" i="20"/>
  <c r="P29" i="20"/>
  <c r="P25" i="20"/>
  <c r="P26" i="20"/>
  <c r="Q25" i="20"/>
  <c r="S25" i="20"/>
  <c r="T25" i="20"/>
  <c r="AA25" i="20"/>
  <c r="R22" i="20"/>
  <c r="S22" i="20"/>
  <c r="T22" i="20"/>
  <c r="U22" i="20"/>
  <c r="V22" i="20"/>
  <c r="W22" i="20"/>
  <c r="X22" i="20"/>
  <c r="Y22" i="20"/>
  <c r="Z22" i="20"/>
  <c r="AA22" i="20"/>
  <c r="AB22" i="20"/>
  <c r="AC22" i="20"/>
  <c r="AD22" i="20"/>
  <c r="AE22" i="20"/>
  <c r="P22" i="20"/>
  <c r="Q18" i="20"/>
  <c r="R18" i="20"/>
  <c r="S18" i="20"/>
  <c r="T18" i="20"/>
  <c r="U18" i="20"/>
  <c r="V18" i="20"/>
  <c r="W18" i="20"/>
  <c r="X18" i="20"/>
  <c r="Y18" i="20"/>
  <c r="Z18" i="20"/>
  <c r="AA18" i="20"/>
  <c r="AB18" i="20"/>
  <c r="AC18" i="20"/>
  <c r="AD18" i="20"/>
  <c r="AE18" i="20"/>
  <c r="P18" i="20"/>
  <c r="P17" i="20"/>
  <c r="Q17" i="20"/>
  <c r="Q38" i="20" s="1"/>
  <c r="F6" i="19" s="1"/>
  <c r="G6" i="19" s="1"/>
  <c r="R17" i="20"/>
  <c r="S17" i="20"/>
  <c r="T17" i="20"/>
  <c r="U17" i="20"/>
  <c r="V17" i="20"/>
  <c r="W17" i="20"/>
  <c r="X17" i="20"/>
  <c r="Y17" i="20"/>
  <c r="Z17" i="20"/>
  <c r="AA17" i="20"/>
  <c r="AB17" i="20"/>
  <c r="AC17" i="20"/>
  <c r="AD17" i="20"/>
  <c r="Q14" i="20"/>
  <c r="R14" i="20"/>
  <c r="S14" i="20"/>
  <c r="T14" i="20"/>
  <c r="U14" i="20"/>
  <c r="V14" i="20"/>
  <c r="W14" i="20"/>
  <c r="X14" i="20"/>
  <c r="Y14" i="20"/>
  <c r="Z14" i="20"/>
  <c r="AA14" i="20"/>
  <c r="AB14" i="20"/>
  <c r="AC14" i="20"/>
  <c r="AD14" i="20"/>
  <c r="AE14" i="20"/>
  <c r="P14" i="20"/>
  <c r="Q9" i="20"/>
  <c r="R9" i="20"/>
  <c r="S9" i="20"/>
  <c r="T9" i="20"/>
  <c r="U9" i="20"/>
  <c r="V9" i="20"/>
  <c r="W9" i="20"/>
  <c r="X9" i="20"/>
  <c r="Y9" i="20"/>
  <c r="Z9" i="20"/>
  <c r="AA9" i="20"/>
  <c r="AB9" i="20"/>
  <c r="AC9" i="20"/>
  <c r="AD9" i="20"/>
  <c r="AE9" i="20"/>
  <c r="P9" i="20"/>
  <c r="Q5" i="20"/>
  <c r="Q4" i="20"/>
  <c r="R5" i="20"/>
  <c r="S5" i="20"/>
  <c r="T5" i="20"/>
  <c r="U5" i="20"/>
  <c r="U4" i="20"/>
  <c r="V5" i="20"/>
  <c r="W5" i="20"/>
  <c r="X5" i="20"/>
  <c r="Y5" i="20"/>
  <c r="Z5" i="20"/>
  <c r="AA5" i="20"/>
  <c r="AB5" i="20"/>
  <c r="AC5" i="20"/>
  <c r="AD5" i="20"/>
  <c r="AE5" i="20"/>
  <c r="P5" i="20"/>
  <c r="S4" i="20"/>
  <c r="AA4" i="20"/>
  <c r="T32" i="20"/>
  <c r="U32" i="20"/>
  <c r="W32" i="20"/>
  <c r="AB32" i="20"/>
  <c r="AC32" i="20"/>
  <c r="Q33" i="20"/>
  <c r="Q32" i="20"/>
  <c r="R33" i="20"/>
  <c r="R32" i="20"/>
  <c r="S33" i="20"/>
  <c r="S32" i="20"/>
  <c r="T33" i="20"/>
  <c r="U33" i="20"/>
  <c r="V33" i="20"/>
  <c r="V32" i="20"/>
  <c r="W33" i="20"/>
  <c r="X33" i="20"/>
  <c r="X32" i="20"/>
  <c r="Y33" i="20"/>
  <c r="Y32" i="20"/>
  <c r="Z33" i="20"/>
  <c r="Z32" i="20"/>
  <c r="AA33" i="20"/>
  <c r="AA32" i="20"/>
  <c r="AB33" i="20"/>
  <c r="AC33" i="20"/>
  <c r="AD33" i="20"/>
  <c r="AD32" i="20"/>
  <c r="AE33" i="20"/>
  <c r="AE32" i="20"/>
  <c r="P33" i="20"/>
  <c r="P32" i="20"/>
  <c r="AD27" i="18"/>
  <c r="Q23" i="18"/>
  <c r="R23" i="18"/>
  <c r="S23" i="18"/>
  <c r="T23" i="18"/>
  <c r="U23" i="18"/>
  <c r="V23" i="18"/>
  <c r="W23" i="18"/>
  <c r="X23" i="18"/>
  <c r="Y23" i="18"/>
  <c r="Z23" i="18"/>
  <c r="AA23" i="18"/>
  <c r="AB23" i="18"/>
  <c r="AC23" i="18"/>
  <c r="AD23" i="18"/>
  <c r="AE23" i="18"/>
  <c r="P23" i="18"/>
  <c r="Q19" i="18"/>
  <c r="R19" i="18"/>
  <c r="S19" i="18"/>
  <c r="T19" i="18"/>
  <c r="U19" i="18"/>
  <c r="V19" i="18"/>
  <c r="W19" i="18"/>
  <c r="X19" i="18"/>
  <c r="Y19" i="18"/>
  <c r="Z19" i="18"/>
  <c r="AA19" i="18"/>
  <c r="AB19" i="18"/>
  <c r="AC19" i="18"/>
  <c r="AD19" i="18"/>
  <c r="AE19" i="18"/>
  <c r="P19" i="18"/>
  <c r="Q15" i="18"/>
  <c r="R15" i="18"/>
  <c r="S15" i="18"/>
  <c r="T15" i="18"/>
  <c r="U15" i="18"/>
  <c r="V15" i="18"/>
  <c r="W15" i="18"/>
  <c r="X15" i="18"/>
  <c r="Y15" i="18"/>
  <c r="Y14" i="18"/>
  <c r="Z15" i="18"/>
  <c r="AA15" i="18"/>
  <c r="AB15" i="18"/>
  <c r="AC15" i="18"/>
  <c r="AC14" i="18"/>
  <c r="AD15" i="18"/>
  <c r="AD14" i="18"/>
  <c r="AE15" i="18"/>
  <c r="P15" i="18"/>
  <c r="Q14" i="18"/>
  <c r="R14" i="18"/>
  <c r="S14" i="18"/>
  <c r="T14" i="18"/>
  <c r="U14" i="18"/>
  <c r="V14" i="18"/>
  <c r="W14" i="18"/>
  <c r="Z14" i="18"/>
  <c r="AA14" i="18"/>
  <c r="AB14" i="18"/>
  <c r="AE14" i="18"/>
  <c r="AE27" i="18"/>
  <c r="Q12" i="18"/>
  <c r="R12" i="18"/>
  <c r="S12" i="18"/>
  <c r="T12" i="18"/>
  <c r="U12" i="18"/>
  <c r="V12" i="18"/>
  <c r="W12" i="18"/>
  <c r="X12" i="18"/>
  <c r="Y12" i="18"/>
  <c r="Z12" i="18"/>
  <c r="AA12" i="18"/>
  <c r="AB12" i="18"/>
  <c r="AC12" i="18"/>
  <c r="AD12" i="18"/>
  <c r="AE12" i="18"/>
  <c r="AE4" i="18"/>
  <c r="Q8" i="18"/>
  <c r="R8" i="18"/>
  <c r="S8" i="18"/>
  <c r="T8" i="18"/>
  <c r="U8" i="18"/>
  <c r="V8" i="18"/>
  <c r="W8" i="18"/>
  <c r="X8" i="18"/>
  <c r="Y8" i="18"/>
  <c r="Z8" i="18"/>
  <c r="AA8" i="18"/>
  <c r="AB8" i="18"/>
  <c r="AC8" i="18"/>
  <c r="AD8" i="18"/>
  <c r="AE8" i="18"/>
  <c r="Q5" i="18"/>
  <c r="R5" i="18"/>
  <c r="S5" i="18"/>
  <c r="S4" i="18"/>
  <c r="S27" i="18"/>
  <c r="T5" i="18"/>
  <c r="U5" i="18"/>
  <c r="V5" i="18"/>
  <c r="V4" i="18"/>
  <c r="W5" i="18"/>
  <c r="X5" i="18"/>
  <c r="Y5" i="18"/>
  <c r="Z5" i="18"/>
  <c r="Z4" i="18"/>
  <c r="AA5" i="18"/>
  <c r="AA4" i="18"/>
  <c r="AB5" i="18"/>
  <c r="AC5" i="18"/>
  <c r="AD5" i="18"/>
  <c r="AD4" i="18"/>
  <c r="AE5" i="18"/>
  <c r="P12" i="18"/>
  <c r="P8" i="18"/>
  <c r="P5" i="18"/>
  <c r="AE4" i="21"/>
  <c r="Q8" i="21"/>
  <c r="R8" i="21"/>
  <c r="S8" i="21"/>
  <c r="T8" i="21"/>
  <c r="U8" i="21"/>
  <c r="V8" i="21"/>
  <c r="W8" i="21"/>
  <c r="X8" i="21"/>
  <c r="Y8" i="21"/>
  <c r="Z8" i="21"/>
  <c r="AA8" i="21"/>
  <c r="AB8" i="21"/>
  <c r="AC8" i="21"/>
  <c r="AD8" i="21"/>
  <c r="AE8" i="21"/>
  <c r="P8" i="21"/>
  <c r="Q12" i="21"/>
  <c r="R12" i="21"/>
  <c r="S12" i="21"/>
  <c r="T12" i="21"/>
  <c r="U12" i="21"/>
  <c r="V12" i="21"/>
  <c r="W12" i="21"/>
  <c r="X12" i="21"/>
  <c r="Y12" i="21"/>
  <c r="Z12" i="21"/>
  <c r="AA12" i="21"/>
  <c r="AB12" i="21"/>
  <c r="AC12" i="21"/>
  <c r="AD12" i="21"/>
  <c r="AE12" i="21"/>
  <c r="P12" i="21"/>
  <c r="Q16" i="21"/>
  <c r="R16" i="21"/>
  <c r="S16" i="21"/>
  <c r="T16" i="21"/>
  <c r="T4" i="21"/>
  <c r="U16" i="21"/>
  <c r="V16" i="21"/>
  <c r="W16" i="21"/>
  <c r="X16" i="21"/>
  <c r="Y16" i="21"/>
  <c r="Z16" i="21"/>
  <c r="AA16" i="21"/>
  <c r="AB16" i="21"/>
  <c r="AB4" i="21"/>
  <c r="AC16" i="21"/>
  <c r="AD16" i="21"/>
  <c r="AE16" i="21"/>
  <c r="P16" i="21"/>
  <c r="Y19" i="21"/>
  <c r="Z19" i="21"/>
  <c r="AB19" i="21"/>
  <c r="Q20" i="21"/>
  <c r="Q19" i="21"/>
  <c r="R20" i="21"/>
  <c r="R19" i="21"/>
  <c r="S20" i="21"/>
  <c r="S19" i="21"/>
  <c r="T20" i="21"/>
  <c r="T19" i="21"/>
  <c r="U20" i="21"/>
  <c r="U19" i="21"/>
  <c r="V20" i="21"/>
  <c r="V19" i="21"/>
  <c r="W20" i="21"/>
  <c r="W19" i="21"/>
  <c r="X20" i="21"/>
  <c r="X19" i="21"/>
  <c r="Y20" i="21"/>
  <c r="Z20" i="21"/>
  <c r="AA20" i="21"/>
  <c r="AA19" i="21"/>
  <c r="AB20" i="21"/>
  <c r="AC20" i="21"/>
  <c r="AC19" i="21"/>
  <c r="AD20" i="21"/>
  <c r="AD19" i="21"/>
  <c r="AE20" i="21"/>
  <c r="AE19" i="21"/>
  <c r="P20" i="21"/>
  <c r="P19" i="21"/>
  <c r="Q25" i="21"/>
  <c r="R25" i="21"/>
  <c r="S25" i="21"/>
  <c r="T25" i="21"/>
  <c r="U25" i="21"/>
  <c r="V25" i="21"/>
  <c r="W25" i="21"/>
  <c r="X25" i="21"/>
  <c r="Y25" i="21"/>
  <c r="Z25" i="21"/>
  <c r="AA25" i="21"/>
  <c r="AB25" i="21"/>
  <c r="AC25" i="21"/>
  <c r="AD25" i="21"/>
  <c r="AE25" i="21"/>
  <c r="P25" i="21"/>
  <c r="Q29" i="21"/>
  <c r="R29" i="21"/>
  <c r="T29" i="21"/>
  <c r="X29" i="21"/>
  <c r="Y29" i="21"/>
  <c r="Z29" i="21"/>
  <c r="AB29" i="21"/>
  <c r="Q30" i="21"/>
  <c r="R30" i="21"/>
  <c r="S30" i="21"/>
  <c r="T30" i="21"/>
  <c r="U30" i="21"/>
  <c r="U29" i="21"/>
  <c r="V30" i="21"/>
  <c r="W30" i="21"/>
  <c r="W29" i="21"/>
  <c r="X30" i="21"/>
  <c r="Y30" i="21"/>
  <c r="Z30" i="21"/>
  <c r="AA30" i="21"/>
  <c r="AB30" i="21"/>
  <c r="AC30" i="21"/>
  <c r="AC29" i="21"/>
  <c r="AD30" i="21"/>
  <c r="AE30" i="21"/>
  <c r="AE29" i="21"/>
  <c r="P30" i="21"/>
  <c r="Q36" i="21"/>
  <c r="R36" i="21"/>
  <c r="S36" i="21"/>
  <c r="T36" i="21"/>
  <c r="U36" i="21"/>
  <c r="V36" i="21"/>
  <c r="W36" i="21"/>
  <c r="X36" i="21"/>
  <c r="Y36" i="21"/>
  <c r="Z36" i="21"/>
  <c r="AA36" i="21"/>
  <c r="AB36" i="21"/>
  <c r="AC36" i="21"/>
  <c r="AD36" i="21"/>
  <c r="AE36" i="21"/>
  <c r="P36" i="21"/>
  <c r="Q40" i="21"/>
  <c r="R40" i="21"/>
  <c r="U40" i="21"/>
  <c r="V40" i="21"/>
  <c r="Y40" i="21"/>
  <c r="Z40" i="21"/>
  <c r="AC40" i="21"/>
  <c r="Q41" i="21"/>
  <c r="R41" i="21"/>
  <c r="S41" i="21"/>
  <c r="S40" i="21"/>
  <c r="T41" i="21"/>
  <c r="U41" i="21"/>
  <c r="V41" i="21"/>
  <c r="W41" i="21"/>
  <c r="X41" i="21"/>
  <c r="X40" i="21"/>
  <c r="Y41" i="21"/>
  <c r="Z41" i="21"/>
  <c r="AA41" i="21"/>
  <c r="AA40" i="21"/>
  <c r="AB41" i="21"/>
  <c r="AB40" i="21"/>
  <c r="AC41" i="21"/>
  <c r="AD41" i="21"/>
  <c r="AD40" i="21"/>
  <c r="AE41" i="21"/>
  <c r="P41" i="21"/>
  <c r="Q45" i="21"/>
  <c r="R45" i="21"/>
  <c r="S45" i="21"/>
  <c r="T45" i="21"/>
  <c r="U45" i="21"/>
  <c r="V45" i="21"/>
  <c r="W45" i="21"/>
  <c r="X45" i="21"/>
  <c r="Y45" i="21"/>
  <c r="Z45" i="21"/>
  <c r="AA45" i="21"/>
  <c r="AB45" i="21"/>
  <c r="AC45" i="21"/>
  <c r="AD45" i="21"/>
  <c r="AE45" i="21"/>
  <c r="P45" i="21"/>
  <c r="P40" i="21"/>
  <c r="AA4" i="21"/>
  <c r="Q5" i="21"/>
  <c r="R5" i="21"/>
  <c r="S5" i="21"/>
  <c r="T5" i="21"/>
  <c r="U5" i="21"/>
  <c r="V5" i="21"/>
  <c r="W5" i="21"/>
  <c r="X5" i="21"/>
  <c r="Y5" i="21"/>
  <c r="Z5" i="21"/>
  <c r="AA5" i="21"/>
  <c r="AB5" i="21"/>
  <c r="AC5" i="21"/>
  <c r="AD5" i="21"/>
  <c r="AE5" i="21"/>
  <c r="P5" i="21"/>
  <c r="S4" i="21"/>
  <c r="Y4" i="21"/>
  <c r="AE26" i="5"/>
  <c r="Q21" i="5"/>
  <c r="Q20" i="5"/>
  <c r="Q26" i="5"/>
  <c r="R21" i="5"/>
  <c r="R20" i="5"/>
  <c r="S21" i="5"/>
  <c r="S20" i="5"/>
  <c r="S26" i="5"/>
  <c r="T21" i="5"/>
  <c r="U21" i="5"/>
  <c r="U20" i="5"/>
  <c r="V21" i="5"/>
  <c r="W21" i="5"/>
  <c r="X21" i="5"/>
  <c r="X20" i="5"/>
  <c r="X26" i="5"/>
  <c r="Y21" i="5"/>
  <c r="Y20" i="5"/>
  <c r="Y26" i="5"/>
  <c r="Z21" i="5"/>
  <c r="Z20" i="5"/>
  <c r="AA21" i="5"/>
  <c r="AA20" i="5"/>
  <c r="AB21" i="5"/>
  <c r="AB20" i="5"/>
  <c r="AC21" i="5"/>
  <c r="AC20" i="5"/>
  <c r="AD21" i="5"/>
  <c r="AE21" i="5"/>
  <c r="T20" i="5"/>
  <c r="T26" i="5"/>
  <c r="V20" i="5"/>
  <c r="W20" i="5"/>
  <c r="AD20" i="5"/>
  <c r="AE20" i="5"/>
  <c r="P21" i="5"/>
  <c r="P20" i="5"/>
  <c r="Q15" i="5"/>
  <c r="R15" i="5"/>
  <c r="S15" i="5"/>
  <c r="T15" i="5"/>
  <c r="T14" i="5"/>
  <c r="U15" i="5"/>
  <c r="V15" i="5"/>
  <c r="V14" i="5"/>
  <c r="W15" i="5"/>
  <c r="W14" i="5"/>
  <c r="W26" i="5"/>
  <c r="X15" i="5"/>
  <c r="X14" i="5"/>
  <c r="Y15" i="5"/>
  <c r="Z15" i="5"/>
  <c r="Z14" i="5"/>
  <c r="Z26" i="5"/>
  <c r="AA15" i="5"/>
  <c r="AB15" i="5"/>
  <c r="AC15" i="5"/>
  <c r="AC14" i="5"/>
  <c r="AD15" i="5"/>
  <c r="AD14" i="5"/>
  <c r="AE15" i="5"/>
  <c r="AE14" i="5"/>
  <c r="P15" i="5"/>
  <c r="P14" i="5"/>
  <c r="Q14" i="5"/>
  <c r="R14" i="5"/>
  <c r="R26" i="5"/>
  <c r="S14" i="5"/>
  <c r="U14" i="5"/>
  <c r="Y14" i="5"/>
  <c r="AA14" i="5"/>
  <c r="AA26" i="5"/>
  <c r="AB14" i="5"/>
  <c r="Q10" i="5"/>
  <c r="R10" i="5"/>
  <c r="S10" i="5"/>
  <c r="T10" i="5"/>
  <c r="U10" i="5"/>
  <c r="V10" i="5"/>
  <c r="W10" i="5"/>
  <c r="X10" i="5"/>
  <c r="Y10" i="5"/>
  <c r="Z10" i="5"/>
  <c r="AA10" i="5"/>
  <c r="AB10" i="5"/>
  <c r="AC10" i="5"/>
  <c r="AD10" i="5"/>
  <c r="AE10" i="5"/>
  <c r="P10" i="5"/>
  <c r="Q5" i="5"/>
  <c r="R5" i="5"/>
  <c r="S5" i="5"/>
  <c r="T5" i="5"/>
  <c r="U5" i="5"/>
  <c r="V5" i="5"/>
  <c r="W5" i="5"/>
  <c r="X5" i="5"/>
  <c r="Y5" i="5"/>
  <c r="Z5" i="5"/>
  <c r="AA5" i="5"/>
  <c r="AB5" i="5"/>
  <c r="AC5" i="5"/>
  <c r="AD5" i="5"/>
  <c r="AE5" i="5"/>
  <c r="AE4" i="5"/>
  <c r="P5" i="5"/>
  <c r="Q4" i="5"/>
  <c r="R4" i="5"/>
  <c r="S4" i="5"/>
  <c r="T4" i="5"/>
  <c r="U4" i="5"/>
  <c r="V4" i="5"/>
  <c r="W4" i="5"/>
  <c r="X4" i="5"/>
  <c r="Y4" i="5"/>
  <c r="Z4" i="5"/>
  <c r="AA4" i="5"/>
  <c r="AB4" i="5"/>
  <c r="AC4" i="5"/>
  <c r="AD4" i="5"/>
  <c r="T40" i="10"/>
  <c r="W40" i="10"/>
  <c r="Q37" i="10"/>
  <c r="R37" i="10"/>
  <c r="S37" i="10"/>
  <c r="T37" i="10"/>
  <c r="U37" i="10"/>
  <c r="V37" i="10"/>
  <c r="W37" i="10"/>
  <c r="X37" i="10"/>
  <c r="Y37" i="10"/>
  <c r="Z37" i="10"/>
  <c r="AA37" i="10"/>
  <c r="AB37" i="10"/>
  <c r="AC37" i="10"/>
  <c r="AD37" i="10"/>
  <c r="AE37" i="10"/>
  <c r="P37" i="10"/>
  <c r="Q33" i="10"/>
  <c r="R33" i="10"/>
  <c r="S33" i="10"/>
  <c r="T33" i="10"/>
  <c r="U33" i="10"/>
  <c r="V33" i="10"/>
  <c r="W33" i="10"/>
  <c r="X33" i="10"/>
  <c r="Y33" i="10"/>
  <c r="Z33" i="10"/>
  <c r="AA33" i="10"/>
  <c r="AB33" i="10"/>
  <c r="AC33" i="10"/>
  <c r="AD33" i="10"/>
  <c r="AE33" i="10"/>
  <c r="P33" i="10"/>
  <c r="Q31" i="10"/>
  <c r="R31" i="10"/>
  <c r="S31" i="10"/>
  <c r="T31" i="10"/>
  <c r="U31" i="10"/>
  <c r="V31" i="10"/>
  <c r="W31" i="10"/>
  <c r="X31" i="10"/>
  <c r="Y31" i="10"/>
  <c r="Z31" i="10"/>
  <c r="AA31" i="10"/>
  <c r="AB31" i="10"/>
  <c r="AC31" i="10"/>
  <c r="AD31" i="10"/>
  <c r="AE31" i="10"/>
  <c r="P31" i="10"/>
  <c r="Q28" i="10"/>
  <c r="R28" i="10"/>
  <c r="S28" i="10"/>
  <c r="T28" i="10"/>
  <c r="U28" i="10"/>
  <c r="V28" i="10"/>
  <c r="W28" i="10"/>
  <c r="X28" i="10"/>
  <c r="Y28" i="10"/>
  <c r="Z28" i="10"/>
  <c r="AA28" i="10"/>
  <c r="AB28" i="10"/>
  <c r="AC28" i="10"/>
  <c r="AD28" i="10"/>
  <c r="AE28" i="10"/>
  <c r="P28" i="10"/>
  <c r="Q24" i="10"/>
  <c r="R24" i="10"/>
  <c r="S24" i="10"/>
  <c r="T24" i="10"/>
  <c r="U24" i="10"/>
  <c r="V24" i="10"/>
  <c r="W24" i="10"/>
  <c r="X24" i="10"/>
  <c r="Y24" i="10"/>
  <c r="Z24" i="10"/>
  <c r="AA24" i="10"/>
  <c r="AB24" i="10"/>
  <c r="AC24" i="10"/>
  <c r="AD24" i="10"/>
  <c r="AE24" i="10"/>
  <c r="P24" i="10"/>
  <c r="Q20" i="10"/>
  <c r="R20" i="10"/>
  <c r="S20" i="10"/>
  <c r="T20" i="10"/>
  <c r="U20" i="10"/>
  <c r="U19" i="10"/>
  <c r="U40" i="10"/>
  <c r="V20" i="10"/>
  <c r="W20" i="10"/>
  <c r="X20" i="10"/>
  <c r="Y20" i="10"/>
  <c r="Z20" i="10"/>
  <c r="AA20" i="10"/>
  <c r="AB20" i="10"/>
  <c r="AC20" i="10"/>
  <c r="AC19" i="10"/>
  <c r="AD20" i="10"/>
  <c r="AE20" i="10"/>
  <c r="AE19" i="10"/>
  <c r="P20" i="10"/>
  <c r="Q19" i="10"/>
  <c r="R19" i="10"/>
  <c r="S19" i="10"/>
  <c r="T19" i="10"/>
  <c r="V19" i="10"/>
  <c r="W19" i="10"/>
  <c r="X19" i="10"/>
  <c r="Y19" i="10"/>
  <c r="Z19" i="10"/>
  <c r="AA19" i="10"/>
  <c r="AB19" i="10"/>
  <c r="Q4" i="10"/>
  <c r="Q40" i="10"/>
  <c r="T4" i="10"/>
  <c r="U4" i="10"/>
  <c r="AA4" i="10"/>
  <c r="AA40" i="10"/>
  <c r="AC4" i="10"/>
  <c r="AC40" i="10"/>
  <c r="AD4" i="10"/>
  <c r="X5" i="10"/>
  <c r="X4" i="10"/>
  <c r="X40" i="10"/>
  <c r="Y5" i="10"/>
  <c r="Z5" i="10"/>
  <c r="Z4" i="10"/>
  <c r="Z40" i="10"/>
  <c r="AA5" i="10"/>
  <c r="AB5" i="10"/>
  <c r="AC5" i="10"/>
  <c r="AD5" i="10"/>
  <c r="AE5" i="10"/>
  <c r="AE4" i="10"/>
  <c r="AE40" i="10"/>
  <c r="X8" i="10"/>
  <c r="Y8" i="10"/>
  <c r="Z8" i="10"/>
  <c r="AA8" i="10"/>
  <c r="AB8" i="10"/>
  <c r="AC8" i="10"/>
  <c r="AD8" i="10"/>
  <c r="AE8" i="10"/>
  <c r="X11" i="10"/>
  <c r="Y11" i="10"/>
  <c r="Z11" i="10"/>
  <c r="AA11" i="10"/>
  <c r="AB11" i="10"/>
  <c r="AC11" i="10"/>
  <c r="AD11" i="10"/>
  <c r="AE11" i="10"/>
  <c r="X16" i="10"/>
  <c r="Y16" i="10"/>
  <c r="Z16" i="10"/>
  <c r="AA16" i="10"/>
  <c r="AB16" i="10"/>
  <c r="AC16" i="10"/>
  <c r="AD16" i="10"/>
  <c r="AE16" i="10"/>
  <c r="Q16" i="10"/>
  <c r="R16" i="10"/>
  <c r="S16" i="10"/>
  <c r="T16" i="10"/>
  <c r="U16" i="10"/>
  <c r="V16" i="10"/>
  <c r="W16" i="10"/>
  <c r="P16" i="10"/>
  <c r="Q11" i="10"/>
  <c r="R11" i="10"/>
  <c r="S11" i="10"/>
  <c r="T11" i="10"/>
  <c r="U11" i="10"/>
  <c r="V11" i="10"/>
  <c r="W11" i="10"/>
  <c r="P11" i="10"/>
  <c r="Q8" i="10"/>
  <c r="R8" i="10"/>
  <c r="S8" i="10"/>
  <c r="T8" i="10"/>
  <c r="U8" i="10"/>
  <c r="V8" i="10"/>
  <c r="W8" i="10"/>
  <c r="P8" i="10"/>
  <c r="Q5" i="10"/>
  <c r="R5" i="10"/>
  <c r="R4" i="10"/>
  <c r="R40" i="10"/>
  <c r="S5" i="10"/>
  <c r="S4" i="10"/>
  <c r="S40" i="10"/>
  <c r="T5" i="10"/>
  <c r="U5" i="10"/>
  <c r="V5" i="10"/>
  <c r="V4" i="10"/>
  <c r="V40" i="10"/>
  <c r="W5" i="10"/>
  <c r="W4" i="10"/>
  <c r="P5" i="10"/>
  <c r="P4" i="10"/>
  <c r="Y20" i="3"/>
  <c r="Z20" i="3"/>
  <c r="AA20" i="3"/>
  <c r="AB20" i="3"/>
  <c r="AC20" i="3"/>
  <c r="AD20" i="3"/>
  <c r="AE20" i="3"/>
  <c r="X20" i="3"/>
  <c r="Y16" i="3"/>
  <c r="Z16" i="3"/>
  <c r="AA16" i="3"/>
  <c r="AB16" i="3"/>
  <c r="AC16" i="3"/>
  <c r="AD16" i="3"/>
  <c r="AE16" i="3"/>
  <c r="X16" i="3"/>
  <c r="Q14" i="4"/>
  <c r="R14" i="4"/>
  <c r="S14" i="4"/>
  <c r="T14" i="4"/>
  <c r="U14" i="4"/>
  <c r="V14" i="4"/>
  <c r="W14" i="4"/>
  <c r="P14" i="4"/>
  <c r="Q20" i="4"/>
  <c r="R20" i="4"/>
  <c r="S20" i="4"/>
  <c r="T20" i="4"/>
  <c r="U20" i="4"/>
  <c r="V20" i="4"/>
  <c r="W20" i="4"/>
  <c r="P20" i="4"/>
  <c r="Q23" i="4"/>
  <c r="R23" i="4"/>
  <c r="S23" i="4"/>
  <c r="T23" i="4"/>
  <c r="U23" i="4"/>
  <c r="V23" i="4"/>
  <c r="W23" i="4"/>
  <c r="P23" i="4"/>
  <c r="Q30" i="4"/>
  <c r="R30" i="4"/>
  <c r="S30" i="4"/>
  <c r="T30" i="4"/>
  <c r="U30" i="4"/>
  <c r="V30" i="4"/>
  <c r="W30" i="4"/>
  <c r="P30" i="4"/>
  <c r="Q33" i="4"/>
  <c r="R33" i="4"/>
  <c r="S33" i="4"/>
  <c r="T33" i="4"/>
  <c r="U33" i="4"/>
  <c r="V33" i="4"/>
  <c r="W33" i="4"/>
  <c r="P33" i="4"/>
  <c r="Q35" i="4"/>
  <c r="R35" i="4"/>
  <c r="S35" i="4"/>
  <c r="T35" i="4"/>
  <c r="U35" i="4"/>
  <c r="V35" i="4"/>
  <c r="W35" i="4"/>
  <c r="P35" i="4"/>
  <c r="Q41" i="4"/>
  <c r="R41" i="4"/>
  <c r="S41" i="4"/>
  <c r="T41" i="4"/>
  <c r="U41" i="4"/>
  <c r="V41" i="4"/>
  <c r="W41" i="4"/>
  <c r="P41" i="4"/>
  <c r="Q10" i="4"/>
  <c r="R10" i="4"/>
  <c r="S10" i="4"/>
  <c r="T10" i="4"/>
  <c r="U10" i="4"/>
  <c r="V10" i="4"/>
  <c r="W10" i="4"/>
  <c r="P10" i="4"/>
  <c r="Q7" i="4"/>
  <c r="R7" i="4"/>
  <c r="S7" i="4"/>
  <c r="T7" i="4"/>
  <c r="U7" i="4"/>
  <c r="V7" i="4"/>
  <c r="W7" i="4"/>
  <c r="P7" i="4"/>
  <c r="Q4" i="4"/>
  <c r="R4" i="4"/>
  <c r="R3" i="4"/>
  <c r="S4" i="4"/>
  <c r="S3" i="4"/>
  <c r="T4" i="4"/>
  <c r="T3" i="4"/>
  <c r="U4" i="4"/>
  <c r="V4" i="4"/>
  <c r="W4" i="4"/>
  <c r="W3" i="4"/>
  <c r="P4" i="4"/>
  <c r="P3" i="4"/>
  <c r="P53" i="13"/>
  <c r="P48" i="13"/>
  <c r="P44" i="13"/>
  <c r="F9" i="19"/>
  <c r="V12" i="17"/>
  <c r="AD4" i="17"/>
  <c r="AD33" i="17"/>
  <c r="AC12" i="17"/>
  <c r="T12" i="17"/>
  <c r="AB12" i="17"/>
  <c r="Z22" i="17"/>
  <c r="R4" i="17"/>
  <c r="R12" i="17"/>
  <c r="Q22" i="17"/>
  <c r="W4" i="17"/>
  <c r="V4" i="17"/>
  <c r="Y12" i="17"/>
  <c r="Y33" i="17"/>
  <c r="P22" i="17"/>
  <c r="Y58" i="13"/>
  <c r="Y27" i="18"/>
  <c r="AA34" i="8"/>
  <c r="W24" i="3"/>
  <c r="W55" i="3"/>
  <c r="O7" i="19"/>
  <c r="AD20" i="13"/>
  <c r="AA29" i="21"/>
  <c r="AA50" i="21"/>
  <c r="R4" i="20"/>
  <c r="R38" i="20"/>
  <c r="H6" i="19"/>
  <c r="S4" i="22"/>
  <c r="Z16" i="22"/>
  <c r="S61" i="22"/>
  <c r="I15" i="19"/>
  <c r="P53" i="22"/>
  <c r="AA13" i="4"/>
  <c r="P13" i="8"/>
  <c r="P34" i="8"/>
  <c r="E9" i="19"/>
  <c r="G9" i="19"/>
  <c r="AD34" i="8"/>
  <c r="AD40" i="10"/>
  <c r="AE4" i="17"/>
  <c r="U34" i="8"/>
  <c r="L9" i="19"/>
  <c r="R4" i="18"/>
  <c r="R27" i="18"/>
  <c r="H13" i="19"/>
  <c r="Q4" i="18"/>
  <c r="U55" i="3"/>
  <c r="U4" i="17"/>
  <c r="U33" i="17"/>
  <c r="L14" i="19"/>
  <c r="S29" i="21"/>
  <c r="S50" i="21"/>
  <c r="I5" i="19"/>
  <c r="AB50" i="21"/>
  <c r="Z4" i="20"/>
  <c r="AB4" i="10"/>
  <c r="AB40" i="10"/>
  <c r="AD26" i="5"/>
  <c r="V26" i="5"/>
  <c r="N4" i="19"/>
  <c r="AA27" i="18"/>
  <c r="Q27" i="18"/>
  <c r="S38" i="20"/>
  <c r="Y4" i="20"/>
  <c r="AD25" i="20"/>
  <c r="P3" i="13"/>
  <c r="X3" i="13"/>
  <c r="X58" i="13"/>
  <c r="AB20" i="13"/>
  <c r="Z36" i="22"/>
  <c r="AE53" i="22"/>
  <c r="W53" i="22"/>
  <c r="AE13" i="8"/>
  <c r="AA41" i="6"/>
  <c r="V29" i="21"/>
  <c r="Y4" i="18"/>
  <c r="U26" i="5"/>
  <c r="L4" i="19"/>
  <c r="M4" i="19"/>
  <c r="W40" i="21"/>
  <c r="Z4" i="21"/>
  <c r="Z50" i="21"/>
  <c r="Z27" i="18"/>
  <c r="Q61" i="22"/>
  <c r="F15" i="19"/>
  <c r="AB26" i="5"/>
  <c r="Q4" i="21"/>
  <c r="Q50" i="21"/>
  <c r="F5" i="19"/>
  <c r="AE4" i="20"/>
  <c r="AD3" i="13"/>
  <c r="V3" i="13"/>
  <c r="S43" i="13"/>
  <c r="S12" i="17"/>
  <c r="AC22" i="17"/>
  <c r="T22" i="17"/>
  <c r="T33" i="17"/>
  <c r="P4" i="22"/>
  <c r="X4" i="22"/>
  <c r="T40" i="21"/>
  <c r="AD29" i="21"/>
  <c r="P19" i="10"/>
  <c r="E10" i="19"/>
  <c r="AC26" i="5"/>
  <c r="AE40" i="21"/>
  <c r="R4" i="21"/>
  <c r="R50" i="21"/>
  <c r="Y4" i="22"/>
  <c r="Y34" i="8"/>
  <c r="W4" i="20"/>
  <c r="W38" i="20"/>
  <c r="O6" i="19"/>
  <c r="V38" i="20"/>
  <c r="N6" i="19"/>
  <c r="P6" i="19"/>
  <c r="Y4" i="10"/>
  <c r="Y40" i="10"/>
  <c r="AD19" i="10"/>
  <c r="V27" i="18"/>
  <c r="AD4" i="20"/>
  <c r="V4" i="20"/>
  <c r="Z25" i="20"/>
  <c r="R25" i="20"/>
  <c r="U58" i="13"/>
  <c r="AA22" i="17"/>
  <c r="R22" i="17"/>
  <c r="R33" i="17"/>
  <c r="H14" i="19"/>
  <c r="AE36" i="22"/>
  <c r="AE61" i="22"/>
  <c r="W36" i="22"/>
  <c r="AB41" i="6"/>
  <c r="X4" i="21"/>
  <c r="X50" i="21"/>
  <c r="AB3" i="13"/>
  <c r="Z20" i="13"/>
  <c r="S22" i="17"/>
  <c r="S33" i="17"/>
  <c r="I14" i="19"/>
  <c r="J14" i="19"/>
  <c r="AE4" i="22"/>
  <c r="V13" i="8"/>
  <c r="V34" i="8"/>
  <c r="N9" i="19"/>
  <c r="W4" i="21"/>
  <c r="W50" i="21"/>
  <c r="O5" i="19"/>
  <c r="AB4" i="20"/>
  <c r="AB38" i="20"/>
  <c r="T4" i="20"/>
  <c r="T38" i="20"/>
  <c r="K6" i="19"/>
  <c r="AB25" i="20"/>
  <c r="Y20" i="13"/>
  <c r="AB4" i="17"/>
  <c r="AA12" i="17"/>
  <c r="Z12" i="17"/>
  <c r="Z33" i="17"/>
  <c r="X16" i="22"/>
  <c r="X61" i="22"/>
  <c r="AC36" i="22"/>
  <c r="AC61" i="22"/>
  <c r="AA4" i="8"/>
  <c r="R34" i="8"/>
  <c r="H9" i="19"/>
  <c r="P4" i="21"/>
  <c r="R20" i="13"/>
  <c r="AE22" i="17"/>
  <c r="AE33" i="17"/>
  <c r="W4" i="22"/>
  <c r="Y16" i="22"/>
  <c r="V36" i="22"/>
  <c r="AB4" i="8"/>
  <c r="AB34" i="8"/>
  <c r="AD13" i="8"/>
  <c r="V4" i="21"/>
  <c r="X20" i="13"/>
  <c r="AE34" i="13"/>
  <c r="AC4" i="22"/>
  <c r="U4" i="22"/>
  <c r="U61" i="22"/>
  <c r="L15" i="19"/>
  <c r="V25" i="22"/>
  <c r="Q4" i="17"/>
  <c r="P12" i="17"/>
  <c r="T4" i="22"/>
  <c r="T61" i="22"/>
  <c r="K15" i="19"/>
  <c r="AA36" i="22"/>
  <c r="AA53" i="22"/>
  <c r="X34" i="8"/>
  <c r="R61" i="22"/>
  <c r="H15" i="19"/>
  <c r="J15" i="19"/>
  <c r="P14" i="18"/>
  <c r="P27" i="18"/>
  <c r="X14" i="18"/>
  <c r="X27" i="18"/>
  <c r="P4" i="20"/>
  <c r="P38" i="20"/>
  <c r="E6" i="19"/>
  <c r="X4" i="20"/>
  <c r="AE17" i="20"/>
  <c r="W3" i="13"/>
  <c r="W58" i="13"/>
  <c r="AC20" i="13"/>
  <c r="U20" i="13"/>
  <c r="AA34" i="13"/>
  <c r="AA58" i="13"/>
  <c r="S34" i="13"/>
  <c r="S58" i="13"/>
  <c r="AB34" i="13"/>
  <c r="T34" i="13"/>
  <c r="AD43" i="13"/>
  <c r="AC43" i="13"/>
  <c r="AC58" i="13"/>
  <c r="P4" i="17"/>
  <c r="Z4" i="22"/>
  <c r="Y36" i="22"/>
  <c r="Y61" i="22"/>
  <c r="AE4" i="8"/>
  <c r="W4" i="8"/>
  <c r="W34" i="8"/>
  <c r="O9" i="19"/>
  <c r="P9" i="19"/>
  <c r="U31" i="6"/>
  <c r="U41" i="6"/>
  <c r="L3" i="19"/>
  <c r="AC34" i="3"/>
  <c r="V53" i="22"/>
  <c r="V61" i="22"/>
  <c r="N15" i="19"/>
  <c r="S41" i="6"/>
  <c r="Q41" i="6"/>
  <c r="F3" i="19"/>
  <c r="AE31" i="6"/>
  <c r="W31" i="6"/>
  <c r="W41" i="6"/>
  <c r="O3" i="19"/>
  <c r="AC31" i="6"/>
  <c r="AC41" i="6"/>
  <c r="AE4" i="6"/>
  <c r="P4" i="6"/>
  <c r="P41" i="6"/>
  <c r="E3" i="19"/>
  <c r="V41" i="6"/>
  <c r="N3" i="19"/>
  <c r="X31" i="6"/>
  <c r="X41" i="6"/>
  <c r="M9" i="19"/>
  <c r="J9" i="19"/>
  <c r="T4" i="3"/>
  <c r="P29" i="21"/>
  <c r="P50" i="21"/>
  <c r="E5" i="19"/>
  <c r="AA4" i="3"/>
  <c r="X4" i="3"/>
  <c r="AC4" i="3"/>
  <c r="R34" i="3"/>
  <c r="W13" i="4"/>
  <c r="W44" i="4"/>
  <c r="O16" i="19"/>
  <c r="U13" i="4"/>
  <c r="Z13" i="4"/>
  <c r="V13" i="4"/>
  <c r="V3" i="4"/>
  <c r="T13" i="4"/>
  <c r="S13" i="4"/>
  <c r="S44" i="4"/>
  <c r="I16" i="19"/>
  <c r="R13" i="4"/>
  <c r="R44" i="4"/>
  <c r="H16" i="19"/>
  <c r="X13" i="4"/>
  <c r="AA55" i="3"/>
  <c r="Y4" i="3"/>
  <c r="S34" i="3"/>
  <c r="S55" i="3"/>
  <c r="I7" i="19" s="1"/>
  <c r="AB34" i="3"/>
  <c r="AE4" i="3"/>
  <c r="Z4" i="3"/>
  <c r="AE24" i="3"/>
  <c r="AD4" i="3"/>
  <c r="AD55" i="3"/>
  <c r="Z34" i="3"/>
  <c r="Y34" i="3"/>
  <c r="AB4" i="3"/>
  <c r="V4" i="3"/>
  <c r="V34" i="3"/>
  <c r="AE13" i="4"/>
  <c r="U3" i="4"/>
  <c r="Q3" i="4"/>
  <c r="Z3" i="4"/>
  <c r="Y3" i="4"/>
  <c r="Y44" i="4"/>
  <c r="X3" i="4"/>
  <c r="AE3" i="4"/>
  <c r="AD3" i="4"/>
  <c r="AC3" i="4"/>
  <c r="AC44" i="4"/>
  <c r="T44" i="4"/>
  <c r="K16" i="19"/>
  <c r="AB3" i="4"/>
  <c r="AA3" i="4"/>
  <c r="AA44" i="4"/>
  <c r="V43" i="13"/>
  <c r="V58" i="13"/>
  <c r="P43" i="13"/>
  <c r="X53" i="22"/>
  <c r="P36" i="22"/>
  <c r="AD36" i="22"/>
  <c r="AD61" i="22"/>
  <c r="P61" i="22"/>
  <c r="E15" i="19"/>
  <c r="W22" i="17"/>
  <c r="W33" i="17"/>
  <c r="V22" i="17"/>
  <c r="K14" i="19"/>
  <c r="O14" i="19"/>
  <c r="AE43" i="13"/>
  <c r="W43" i="13"/>
  <c r="Y43" i="13"/>
  <c r="Q43" i="13"/>
  <c r="Q58" i="13"/>
  <c r="Z43" i="13"/>
  <c r="Z58" i="13"/>
  <c r="AB43" i="13"/>
  <c r="T43" i="13"/>
  <c r="R43" i="13"/>
  <c r="W34" i="13"/>
  <c r="P20" i="13"/>
  <c r="AE3" i="13"/>
  <c r="AE58" i="13"/>
  <c r="X34" i="3"/>
  <c r="X55" i="3"/>
  <c r="L7" i="19"/>
  <c r="AC24" i="3"/>
  <c r="AA38" i="20"/>
  <c r="Z38" i="20"/>
  <c r="U38" i="20"/>
  <c r="L6" i="19"/>
  <c r="AD38" i="20"/>
  <c r="Y38" i="20"/>
  <c r="X38" i="20"/>
  <c r="AE38" i="20"/>
  <c r="AC4" i="20"/>
  <c r="AC38" i="20"/>
  <c r="W4" i="18"/>
  <c r="W27" i="18"/>
  <c r="AB4" i="18"/>
  <c r="AB27" i="18"/>
  <c r="X4" i="18"/>
  <c r="AC4" i="18"/>
  <c r="AC27" i="18"/>
  <c r="T4" i="18"/>
  <c r="T27" i="18"/>
  <c r="K13" i="19"/>
  <c r="U4" i="18"/>
  <c r="U27" i="18"/>
  <c r="L13" i="19"/>
  <c r="M13" i="19"/>
  <c r="P4" i="18"/>
  <c r="AD4" i="21"/>
  <c r="AE50" i="21"/>
  <c r="AD50" i="21"/>
  <c r="AC4" i="21"/>
  <c r="AC50" i="21"/>
  <c r="U4" i="21"/>
  <c r="U50" i="21"/>
  <c r="L5" i="19"/>
  <c r="Y50" i="21"/>
  <c r="T50" i="21"/>
  <c r="K5" i="19"/>
  <c r="P4" i="5"/>
  <c r="P26" i="5"/>
  <c r="E4" i="19"/>
  <c r="P14" i="15"/>
  <c r="Q14" i="15"/>
  <c r="R14" i="15"/>
  <c r="S14" i="15"/>
  <c r="T14" i="15"/>
  <c r="U14" i="15"/>
  <c r="V14" i="15"/>
  <c r="O14" i="15"/>
  <c r="P4" i="15"/>
  <c r="Q4" i="15"/>
  <c r="R4" i="15"/>
  <c r="S4" i="15"/>
  <c r="T4" i="15"/>
  <c r="U4" i="15"/>
  <c r="V4" i="15"/>
  <c r="O4" i="15"/>
  <c r="F10" i="19"/>
  <c r="H10" i="19"/>
  <c r="I10" i="19"/>
  <c r="J10" i="19"/>
  <c r="K10" i="19"/>
  <c r="L10" i="19"/>
  <c r="N10" i="19"/>
  <c r="O10" i="19"/>
  <c r="P10" i="19"/>
  <c r="F13" i="19"/>
  <c r="G13" i="19"/>
  <c r="I13" i="19"/>
  <c r="N13" i="19"/>
  <c r="O13" i="19"/>
  <c r="P13" i="19"/>
  <c r="E13" i="19"/>
  <c r="I6" i="19"/>
  <c r="H5" i="19"/>
  <c r="F4" i="19"/>
  <c r="H4" i="19"/>
  <c r="I4" i="19"/>
  <c r="K4" i="19"/>
  <c r="O4" i="19"/>
  <c r="H3" i="19"/>
  <c r="I3" i="19"/>
  <c r="J3" i="19"/>
  <c r="K3" i="19"/>
  <c r="Q33" i="17"/>
  <c r="F14" i="19"/>
  <c r="V33" i="17"/>
  <c r="N14" i="19"/>
  <c r="P14" i="19"/>
  <c r="AB33" i="17"/>
  <c r="AC33" i="17"/>
  <c r="P33" i="17"/>
  <c r="E14" i="19"/>
  <c r="G14" i="19"/>
  <c r="G4" i="19"/>
  <c r="V50" i="21"/>
  <c r="N5" i="19"/>
  <c r="P5" i="19"/>
  <c r="M10" i="19"/>
  <c r="W61" i="22"/>
  <c r="O15" i="19"/>
  <c r="AE34" i="8"/>
  <c r="T58" i="13"/>
  <c r="V44" i="4"/>
  <c r="N16" i="19"/>
  <c r="P16" i="19"/>
  <c r="AD58" i="13"/>
  <c r="P4" i="19"/>
  <c r="R58" i="13"/>
  <c r="J13" i="19"/>
  <c r="AA61" i="22"/>
  <c r="AB58" i="13"/>
  <c r="AA33" i="17"/>
  <c r="Z61" i="22"/>
  <c r="M15" i="19"/>
  <c r="P58" i="13"/>
  <c r="AE41" i="6"/>
  <c r="P3" i="19"/>
  <c r="M3" i="19"/>
  <c r="G3" i="19"/>
  <c r="J6" i="19"/>
  <c r="M6" i="19"/>
  <c r="J5" i="19"/>
  <c r="M14" i="19"/>
  <c r="Z55" i="3"/>
  <c r="J16" i="19"/>
  <c r="G10" i="19"/>
  <c r="M5" i="19"/>
  <c r="AC55" i="3"/>
  <c r="G15" i="19"/>
  <c r="V55" i="3"/>
  <c r="N7" i="19"/>
  <c r="P7" i="19"/>
  <c r="G5" i="19"/>
  <c r="AB55" i="3"/>
  <c r="J4" i="19"/>
  <c r="P15" i="19"/>
  <c r="AE55" i="3"/>
  <c r="R55" i="3"/>
  <c r="H7" i="19" s="1"/>
  <c r="Z44" i="4"/>
  <c r="X44" i="4"/>
  <c r="Y55" i="3"/>
  <c r="U44" i="4"/>
  <c r="L16" i="19"/>
  <c r="M16" i="19"/>
  <c r="AD44" i="4"/>
  <c r="AB44" i="4"/>
  <c r="AE44" i="4"/>
  <c r="P29" i="15"/>
  <c r="P28" i="15" s="1"/>
  <c r="P33" i="15" s="1"/>
  <c r="F11" i="19" s="1"/>
  <c r="G11" i="19" s="1"/>
  <c r="Q29" i="15"/>
  <c r="Q28" i="15"/>
  <c r="R29" i="15"/>
  <c r="R28" i="15"/>
  <c r="S29" i="15"/>
  <c r="S28" i="15"/>
  <c r="T29" i="15"/>
  <c r="T28" i="15"/>
  <c r="U29" i="15"/>
  <c r="U28" i="15"/>
  <c r="V29" i="15"/>
  <c r="V28" i="15"/>
  <c r="O29" i="15"/>
  <c r="O28" i="15"/>
  <c r="P22" i="15"/>
  <c r="Q22" i="15"/>
  <c r="R22" i="15"/>
  <c r="S22" i="15"/>
  <c r="T22" i="15"/>
  <c r="U22" i="15"/>
  <c r="V22" i="15"/>
  <c r="O22" i="15"/>
  <c r="P19" i="15"/>
  <c r="Q19" i="15"/>
  <c r="R19" i="15"/>
  <c r="S19" i="15"/>
  <c r="T19" i="15"/>
  <c r="U19" i="15"/>
  <c r="V19" i="15"/>
  <c r="O19" i="15"/>
  <c r="T3" i="15"/>
  <c r="T33" i="15"/>
  <c r="L11" i="19"/>
  <c r="U3" i="15"/>
  <c r="U33" i="15"/>
  <c r="N11" i="19"/>
  <c r="S3" i="15"/>
  <c r="S33" i="15"/>
  <c r="K11" i="19"/>
  <c r="Q3" i="15"/>
  <c r="Q33" i="15"/>
  <c r="H11" i="19"/>
  <c r="O3" i="15"/>
  <c r="V3" i="15"/>
  <c r="V33" i="15"/>
  <c r="O11" i="19"/>
  <c r="K8" i="19"/>
  <c r="I8" i="19"/>
  <c r="L8" i="19"/>
  <c r="R3" i="15"/>
  <c r="R33" i="15"/>
  <c r="I11" i="19"/>
  <c r="P3" i="15"/>
  <c r="H8" i="19"/>
  <c r="M8" i="19"/>
  <c r="M11" i="19"/>
  <c r="J11" i="19"/>
  <c r="J8" i="19"/>
  <c r="P11" i="19"/>
  <c r="O33" i="15"/>
  <c r="E11" i="19" s="1"/>
  <c r="O8" i="19"/>
  <c r="F8" i="19"/>
  <c r="E8" i="19"/>
  <c r="N8" i="19"/>
  <c r="P8" i="19"/>
  <c r="G8" i="19"/>
  <c r="T15" i="1" l="1"/>
  <c r="X26" i="1"/>
  <c r="X40" i="1" s="1"/>
  <c r="Q4" i="1"/>
  <c r="T26" i="1"/>
  <c r="W4" i="1"/>
  <c r="S15" i="1"/>
  <c r="P26" i="1"/>
  <c r="S26" i="1"/>
  <c r="S40" i="1" s="1"/>
  <c r="I12" i="19" s="1"/>
  <c r="I17" i="19" s="1"/>
  <c r="W26" i="1"/>
  <c r="U15" i="1"/>
  <c r="P15" i="1"/>
  <c r="V26" i="1"/>
  <c r="V40" i="1" s="1"/>
  <c r="N12" i="19" s="1"/>
  <c r="N17" i="19" s="1"/>
  <c r="AE15" i="1"/>
  <c r="AE40" i="1" s="1"/>
  <c r="AD15" i="1"/>
  <c r="Y15" i="1"/>
  <c r="R26" i="1"/>
  <c r="AA4" i="1"/>
  <c r="S4" i="1"/>
  <c r="X15" i="1"/>
  <c r="Z4" i="1"/>
  <c r="R4" i="1"/>
  <c r="W15" i="1"/>
  <c r="AA15" i="1"/>
  <c r="AA40" i="1" s="1"/>
  <c r="AB4" i="1"/>
  <c r="Z26" i="1"/>
  <c r="Z40" i="1" s="1"/>
  <c r="AC4" i="1"/>
  <c r="V15" i="1"/>
  <c r="U4" i="1"/>
  <c r="P4" i="1"/>
  <c r="Y4" i="1"/>
  <c r="R15" i="1"/>
  <c r="U26" i="1"/>
  <c r="AD26" i="1"/>
  <c r="Y26" i="1"/>
  <c r="Q26" i="1"/>
  <c r="AD4" i="1"/>
  <c r="AC26" i="1"/>
  <c r="AB26" i="1"/>
  <c r="T40" i="1"/>
  <c r="K12" i="19" s="1"/>
  <c r="K17" i="19" s="1"/>
  <c r="J7" i="19"/>
  <c r="M7" i="19"/>
  <c r="P57" i="3"/>
  <c r="E7" i="19"/>
  <c r="G16" i="19"/>
  <c r="G7" i="19"/>
  <c r="E12" i="19" l="1"/>
  <c r="E17" i="19" s="1"/>
  <c r="R40" i="1"/>
  <c r="H12" i="19" s="1"/>
  <c r="J12" i="19" s="1"/>
  <c r="F12" i="19"/>
  <c r="F17" i="19" s="1"/>
  <c r="Y40" i="1"/>
  <c r="U40" i="1"/>
  <c r="L12" i="19" s="1"/>
  <c r="M12" i="19" s="1"/>
  <c r="AD40" i="1"/>
  <c r="W40" i="1"/>
  <c r="O12" i="19" s="1"/>
  <c r="O17" i="19" s="1"/>
  <c r="O18" i="19" s="1"/>
  <c r="P18" i="19" s="1"/>
  <c r="AB40" i="1"/>
  <c r="AC40" i="1"/>
  <c r="P17" i="19"/>
  <c r="P12" i="19" l="1"/>
  <c r="H17" i="19"/>
  <c r="I18" i="19" s="1"/>
  <c r="J18" i="19" s="1"/>
  <c r="G12" i="19"/>
  <c r="L17" i="19"/>
  <c r="L18" i="19" s="1"/>
  <c r="M18" i="19" s="1"/>
  <c r="F18" i="19"/>
  <c r="G18" i="19" s="1"/>
  <c r="G17" i="19"/>
  <c r="J17" i="19" l="1"/>
  <c r="M17" i="19"/>
</calcChain>
</file>

<file path=xl/sharedStrings.xml><?xml version="1.0" encoding="utf-8"?>
<sst xmlns="http://schemas.openxmlformats.org/spreadsheetml/2006/main" count="2821" uniqueCount="904">
  <si>
    <t>Badminton Vlaanderen / Goed Bestuur</t>
  </si>
  <si>
    <t>Timing</t>
  </si>
  <si>
    <t>Status uitvoering actie/doelstelling</t>
  </si>
  <si>
    <t>Begroting</t>
  </si>
  <si>
    <t>Status resultatenrekening</t>
  </si>
  <si>
    <t>SD</t>
  </si>
  <si>
    <t>OD</t>
  </si>
  <si>
    <t>Actie</t>
  </si>
  <si>
    <t>Omschrijving</t>
  </si>
  <si>
    <t>Verantw</t>
  </si>
  <si>
    <t>Analytische code</t>
  </si>
  <si>
    <t>Indicator</t>
  </si>
  <si>
    <t>kosten</t>
  </si>
  <si>
    <t>opbrengsten</t>
  </si>
  <si>
    <t>SD1 - PUSH</t>
  </si>
  <si>
    <t>Tegen eind 2028 zal Badminton Vlaanderen haar financiële stabiliteit versterken door een diversificatie van inkomstenbronnen te realiseren, waarbij minimaal 5% van het jaarlijkse budget afkomstig is uit nieuwe bronnen die niet afhankelijk zijn van subsidies en bestaande lidmaatschapsgelden.</t>
  </si>
  <si>
    <t>OD1</t>
  </si>
  <si>
    <t>Tegen eind 2028 zal Badminton Vlaanderen een strategie voor diversificatie van inkomstbronnen implementeren, met een focus op het identificeren van subsidies en duurzame partnerschappen waarbij ten minste 3 nieuwe inkomstenbronnen worden geïdentificeerd en benaderd.</t>
  </si>
  <si>
    <t>Aantal nieuwe inkomstenbronnen</t>
  </si>
  <si>
    <t>A1</t>
  </si>
  <si>
    <t>Uitvoeren van risico-analyse van huidige inkomsten en identificeren van gebieden voor diversificatie</t>
  </si>
  <si>
    <t>Directeur</t>
  </si>
  <si>
    <t>AW</t>
  </si>
  <si>
    <t>A2</t>
  </si>
  <si>
    <t>Opstellen van een diversificatiestrategie</t>
  </si>
  <si>
    <t>A3</t>
  </si>
  <si>
    <t>Implementatie van diversificatiestrategie</t>
  </si>
  <si>
    <t>A4</t>
  </si>
  <si>
    <t>Monitoring en evaluatie van strategie</t>
  </si>
  <si>
    <t>OD2</t>
  </si>
  <si>
    <t>Tegen eind 2026 zal Badminton Vlaanderen een sponsorwervingscampagne lanceren om nieuwe sponsors aan te trekken en bestaande relaties te versterken, met als doel het genereren van minimaal €50000 aan extra inkomsten voor het komende boekjaar.</t>
  </si>
  <si>
    <t>Extra inkomsten dat gegenereerd zijn.</t>
  </si>
  <si>
    <t>Uitvoeren van marktonderzoek om potentiële partners te identificeren</t>
  </si>
  <si>
    <t>Directeur/Geraldine</t>
  </si>
  <si>
    <t>Opstellen van verschillende sponsorpakketten</t>
  </si>
  <si>
    <t>"</t>
  </si>
  <si>
    <t>Benaderen van potentiële sponsors met op maat gemaakte voorstellen en presentatie die de voordelen van samenwerking met Badminton Vlaanderen benadrukken</t>
  </si>
  <si>
    <t>SD2 - SMASH</t>
  </si>
  <si>
    <t>Tegen eind 2025 zal Badminton Vlaanderen haar transparantie en interne verantwoordingsmechanismen versterken, om het vertrouwen van haar leden, clubs en belanghebbenden te vergroten en een cultuur van openheid en verantwoording te bevorderen.</t>
  </si>
  <si>
    <t>Tegen het einde van het derde kwartaal van 2025 zal Badminton Vlaanderen een transparantie-initiatief lanceren, gericht op het versterken van de communicatie en het verstrekken van toegankelijke informatie aan belanghebbenden over de activiteiten, besluitvorming en financiën van de federatie.</t>
  </si>
  <si>
    <t>Officiële lancering van initiatief tegen eind 2025</t>
  </si>
  <si>
    <t>Identificeren van de belangrijkste belanghebbenden van Badminton Vlaanderen</t>
  </si>
  <si>
    <t>Identificeren van de belangrijkste informatie en documenten die moeten worden opgenomen in het initiatief: Beleidsdocumenten, jaarverslagen, financiële overzichten, …</t>
  </si>
  <si>
    <t>Publicatie van relevantie informatie op website + duidelijke communicatie hierover</t>
  </si>
  <si>
    <t>Jaarlijkse bevraging aan leden ter evaluatie van Badminton Vlaanderen en zijn beleid</t>
  </si>
  <si>
    <t>SD3 - PUSH</t>
  </si>
  <si>
    <t>Doorheen de beleidsperiode zal Badminton Vlaanderen zijn goed bestuur optimaliseren, door het behalen van een minimale score van 85% gedurende de komende beleidsperiode.</t>
  </si>
  <si>
    <t>Uitvoeren van geïntegreerd goed bestuur beleid dat transparantie, democratie en interne verantwoording bevordert.</t>
  </si>
  <si>
    <t>Behaalde score op goed bestuur</t>
  </si>
  <si>
    <t>Creëren van richtlijnen en procedures voor transparante besluitvorming</t>
  </si>
  <si>
    <t>Implementatie van procedures en jaarlijkse evaluatie van deze procedures</t>
  </si>
  <si>
    <t>Jaarlijkse zelfevaluatie van bestuursorgaan en dienstencentrum</t>
  </si>
  <si>
    <t>Behalen van een score van minstens 85% op goed bestuur waaronder minsten 90% op transparantie, 60% op democratie en 80% op interne verantwoording</t>
  </si>
  <si>
    <t>NAAM/ LOGO ORGANISATIE</t>
  </si>
  <si>
    <t>Begroting
wij verwijzen naar de file conform ConveantTopsport 
OntwerpfederatiebegrotingTOPSPORT info GertJanJoJurgen</t>
  </si>
  <si>
    <t>Ana-lytische code</t>
  </si>
  <si>
    <t>kosten
2021</t>
  </si>
  <si>
    <t>opbrengsten
2021</t>
  </si>
  <si>
    <t>kosten
2022</t>
  </si>
  <si>
    <t>opbrengsten
2022</t>
  </si>
  <si>
    <t>kosten
2023</t>
  </si>
  <si>
    <t>opbrengsten
2023</t>
  </si>
  <si>
    <t>kosten
2024</t>
  </si>
  <si>
    <t>opbrengsten
2024</t>
  </si>
  <si>
    <t>SD001</t>
  </si>
  <si>
    <t xml:space="preserve">1 Prestatatieprogramma Herensingle tegen 2022 in een tewerkstellings, defensie of studentencontract 
</t>
  </si>
  <si>
    <t>som kosten SD001</t>
  </si>
  <si>
    <t>som opbrengsten SD001</t>
  </si>
  <si>
    <t>OD001</t>
  </si>
  <si>
    <t>Badminton Vlaanderen wil jaarlijks een trainingsomgeving aanbieden die voor de atleten de grootste kans van slagen biedt in samenspraak met de topsportcommissie en die door atleten -elite coachen en technisch directeur topsport ieder kwartaal positief wordt geevalueerd en/of bijgestuurd.</t>
  </si>
  <si>
    <t>som kosten OD001</t>
  </si>
  <si>
    <t>som opbrengsten OD001</t>
  </si>
  <si>
    <t>A0001</t>
  </si>
  <si>
    <t xml:space="preserve">Dagelijkse trainingen organiseren begeleid door een team van elitecoachen met ervaring op het Europese- en wereldniveau </t>
  </si>
  <si>
    <t>A0002</t>
  </si>
  <si>
    <t xml:space="preserve">Organisatie van relevante stage ifv de individuele doelstellingen - minimaal 4 per jaar </t>
  </si>
  <si>
    <t>A0003</t>
  </si>
  <si>
    <t xml:space="preserve">Extra sparringsmogelijkheden tov de dagdagelijkse sparringomgeving creëren ifv de specifieke ontwikkeling - min 10 dagen per jaar </t>
  </si>
  <si>
    <t>A0004</t>
  </si>
  <si>
    <t>Mogelijkheid tot dagelijkse toegang van kine</t>
  </si>
  <si>
    <t>A0005</t>
  </si>
  <si>
    <t xml:space="preserve">Structurele mentale wordt gemonitord door speler en programmanager in min x sessies per jaar </t>
  </si>
  <si>
    <t>A0006</t>
  </si>
  <si>
    <t xml:space="preserve">Structurele voedingsbegeleiding wordt gemonitord door speler en programmanager in min x sessies </t>
  </si>
  <si>
    <t>OD002</t>
  </si>
  <si>
    <t xml:space="preserve">Badminton Vlaanderen wil jaarlijks een tornooiprogramma aanbieden die voor de atleten de grootste kans van slagen biedt in samenspraak met de topsportcommissie en die door atleten -elite coachen en technisch directeur topsport ieder kwartaal positief wordt geëvalueerd en/of bijgestuurd.				_x000D_
</t>
  </si>
  <si>
    <t>som kosten OD002</t>
  </si>
  <si>
    <t>som opbrengsten OD002</t>
  </si>
  <si>
    <t>Bepaling van de noodzakelijke jaarlijkse tornooiprogramma om tot het prestatieprofiel te komen - ieder kwartaal update met Topsportcommissie</t>
  </si>
  <si>
    <t xml:space="preserve">Afwerking van het jaartornooiprogramma en bijsturing ifv prestatie-evolutie waar nodig </t>
  </si>
  <si>
    <t>Permanente evaluatie van de KPI/results en formeel voor de topsportcommissie ieder kwartaal in rapportvorm</t>
  </si>
  <si>
    <t>OD003</t>
  </si>
  <si>
    <t>Reserveren van €7500,- extra budget Badminton Vlaanderen voor eventuele extra tornooien/stages bij mogelijkheid Olympische kwalificatie</t>
  </si>
  <si>
    <t>Opstellen van tornooiprogramma waarmee de meeste kans is op Olympisch kwalificatie</t>
  </si>
  <si>
    <t>SD002</t>
  </si>
  <si>
    <t>Tegen midden 2023 willen we via een ontwikkelingsprorgamma gemengd dubbel de criteria behalen voor het prestatieprogramma met als doel een medaille op EK  2024</t>
  </si>
  <si>
    <t>som kosten SD002</t>
  </si>
  <si>
    <t>som opbrengsten SD002</t>
  </si>
  <si>
    <t>som kosten OD003</t>
  </si>
  <si>
    <t>som opbrengsten OD003</t>
  </si>
  <si>
    <t xml:space="preserve">Organisatie van relevante stage ifv de individuele doelstellingen - minimaal 2 per jaar </t>
  </si>
  <si>
    <t xml:space="preserve">Extra sparringsmogelijkheden creëren tov de dagdagelijkse sparringomgeving ifv de specifieke ontwikkeling - min 1 week  per jaar </t>
  </si>
  <si>
    <t>OD004</t>
  </si>
  <si>
    <t>Badminton Vlaanderen wil jaarlijks een tornooiprogramma aanbieden die voor de atleten de grootste kans van slagen biedt in samenspraak met de topsportcommissie en die door atleten -elite coachen en technisch directeur topsport ieder kwartaal positief wordt geevalueerd en/of bijgestuurd.</t>
  </si>
  <si>
    <t>som kosten OD004</t>
  </si>
  <si>
    <t>som opbrengsten OD004</t>
  </si>
  <si>
    <t xml:space="preserve">Adequate tornooibegeleiding door elitecoach - assistent elite coach op basis van minimum 80% tornooibegeleiding indien de budgettaire mogelijkheden aanwezig zijn  </t>
  </si>
  <si>
    <t>OD005</t>
  </si>
  <si>
    <t>Min 1 speler aan het profparcours van Sport Vlaanderen deel te laten nemen voor een betere ondersteuning van zijn/haar carriere.</t>
  </si>
  <si>
    <t xml:space="preserve">aanvraag gebeurt uiterlijk 2020 duurtijd 21-22 medio 23 </t>
  </si>
  <si>
    <t>SD003</t>
  </si>
  <si>
    <t xml:space="preserve">Tegen einde 2024 wil Badminton Vlaanderen 2 spelers uit de topsportschool en of Vlaamse jeugdselectie kunnen plaatsen in een ontwikkelingsprogramma 2025-2028 voorbereidend op een prestatieprogramma voor de Olympiade van 2024-2028. </t>
  </si>
  <si>
    <t xml:space="preserve">Badminton Vlaanderen wil de noodzakelijke structurele trainingsomkadering van TSS behouden op minimum het niveau van de afgelopen Olympiade en streeft naar een minimale trainers omkadering van 4 VTE .  </t>
  </si>
  <si>
    <t xml:space="preserve">Dagelijkse trainingen organiseren begeleid door een team van coaches volgens ons leerplan </t>
  </si>
  <si>
    <t xml:space="preserve">Organisatie van relevante stage ifv de individuele en graadsdoelstellingen met een minimum van 8 per olympiade  </t>
  </si>
  <si>
    <t xml:space="preserve">Extra sparringsmogelijkheden creëren ifv de specifieke ontwikkellijn waar nodig met een minimum van 2 per jaar </t>
  </si>
  <si>
    <t xml:space="preserve">Binnen TSS passen we  structuele voeding, mentale en fysio begeleiding toe per graad volgens  ontwikkelingslijn en leerplan - chck leerplan </t>
  </si>
  <si>
    <t>Badminton Vlaanderen wil jaarlijks een tornooiprogramma aanbieden dat toelaat dat TSS leerlingen zich meten met de sterkste tegenstanders uit Europa binnen hun leeftijdscategorie waarbij we minimum 10 resultaten met kwartfinale of beter halen met een aanwezigheid van minimum 3 toplanden.</t>
  </si>
  <si>
    <t>Aanbieden van een specifiek TSS tornooiprogramma per graad - voor aanvang van het seizoen gepubliceerd en begeleid door TSS coach</t>
  </si>
  <si>
    <t>Minimum 1 speler zich laten kwailificeren voor de Youth Olympics van 2022</t>
  </si>
  <si>
    <t>Jaarlijkse kwaliteitsbevraging van de ouders en lln TSS waarbij een minimumscore van 3,5 op 5 wordt behaald</t>
  </si>
  <si>
    <t xml:space="preserve">Badminton Vlaanderen wil tegen september 2023 de TSS structuur in de eigen hal te leuven organiseren ism GO Ka leuven </t>
  </si>
  <si>
    <t>Infrastructuur verbetering tov Antwerpen, alle faciliteiten op fiets afstand dus bijna geen verplaatsings verlies</t>
  </si>
  <si>
    <t>Mogelijkheid tot creëren van video opnames en spelers analyses aan de hand van de opnames</t>
  </si>
  <si>
    <t>Badminton Vlaanderen wil voor de periode 21-24 een doorstroming van talent jeugd (talent selection) naar TSS (talent development) realiseren van gemiddeld 1 speler per schooljaar met als doel om in 25-28 naar 2/3 spelers te evolueren?</t>
  </si>
  <si>
    <t>Organiseren van selectietrainingen u11-u13 met een minimum van 16 trainingen per seizoen</t>
  </si>
  <si>
    <t xml:space="preserve">Dedecteren van talenten tijdens stage periodes academies/  provincies/ talentgroep trainingsdagen </t>
  </si>
  <si>
    <t xml:space="preserve">Ivm Shuttle kids en Shuttle time implementatie verwijzen we naar de cluster opleiding/jeugd </t>
  </si>
  <si>
    <t xml:space="preserve">In samenwerking met de academies/provincies  organiseren van 2x per jaar één poolstage voor de genomineerde talentgroep door de regioscouts in overleg met de talent TSS  trainer </t>
  </si>
  <si>
    <t>Vormingstraject omzetten naar een bestand voor verenigingen, trainers, bestuurders etc</t>
  </si>
  <si>
    <t>Leerplan evalueren gedurende het jaar en eventueel aanpassen waar nodig</t>
  </si>
  <si>
    <t>Vormingstraject feedback vragen aan verenigingen, trainers, bestuurders etc 1x per 2 jaar</t>
  </si>
  <si>
    <t>SD004</t>
  </si>
  <si>
    <t xml:space="preserve">Tegen einde 2024 willen we het topsportmodel badminton Vlaanderen extra  en structureel communiceren naar RVB - clubs - en leden via social media en website </t>
  </si>
  <si>
    <t xml:space="preserve">Structurele samenwerking met cel communicatie van DC </t>
  </si>
  <si>
    <t xml:space="preserve">tegen begin 2021 een effeciente communicatiestrategie uitbouwen met de cel communicatie van de federatie gebaseerd op x aantal tweets/ facebookmessages/  instagram/tik tok? tbd </t>
  </si>
  <si>
    <t xml:space="preserve">3 maandelijks 1 interview speler en/of  coach van topsportwerking </t>
  </si>
  <si>
    <t xml:space="preserve">Publicatie elk verslag topsportcommissie en toelichting op RvB </t>
  </si>
  <si>
    <t>Resultaten communiceren via Sociale media en naar de RVB</t>
  </si>
  <si>
    <t>DM001</t>
  </si>
  <si>
    <t>Spelers van BV op grote internationale events brengen</t>
  </si>
  <si>
    <t>som kosten DM001</t>
  </si>
  <si>
    <t>som opbrengsten DM001</t>
  </si>
  <si>
    <t>IT001</t>
  </si>
  <si>
    <t xml:space="preserve">ITEM 1 </t>
  </si>
  <si>
    <t>A0013</t>
  </si>
  <si>
    <t xml:space="preserve">omschrijving </t>
  </si>
  <si>
    <t>A0014</t>
  </si>
  <si>
    <t>…</t>
  </si>
  <si>
    <t>IT002</t>
  </si>
  <si>
    <t xml:space="preserve">ITEM 2 </t>
  </si>
  <si>
    <t>A0015</t>
  </si>
  <si>
    <t>A0016</t>
  </si>
  <si>
    <t>DM002</t>
  </si>
  <si>
    <t xml:space="preserve">Omschrijving domein binnen de overige werking </t>
  </si>
  <si>
    <t>som kosten DM002</t>
  </si>
  <si>
    <t>som opbrengsten DM002</t>
  </si>
  <si>
    <t>IT004</t>
  </si>
  <si>
    <t xml:space="preserve">ITEM 4 </t>
  </si>
  <si>
    <t>A0019</t>
  </si>
  <si>
    <t>omschrijving</t>
  </si>
  <si>
    <t>A0020</t>
  </si>
  <si>
    <t>IT005</t>
  </si>
  <si>
    <t xml:space="preserve">ITEM 5 </t>
  </si>
  <si>
    <t>A0021</t>
  </si>
  <si>
    <t>DM003</t>
  </si>
  <si>
    <t>som kosten DM003</t>
  </si>
  <si>
    <t>som opbrengsten DM003</t>
  </si>
  <si>
    <t>IT006</t>
  </si>
  <si>
    <t>ITEM 6</t>
  </si>
  <si>
    <t>A0022</t>
  </si>
  <si>
    <t>A0023</t>
  </si>
  <si>
    <t>Totaal kosten 2021</t>
  </si>
  <si>
    <t>Totaal opbrengsten 2021</t>
  </si>
  <si>
    <t>Totaal kosten 2022</t>
  </si>
  <si>
    <t>Totaal opbrengsten 2022</t>
  </si>
  <si>
    <t>Totaal kosten 2023</t>
  </si>
  <si>
    <t>Totaal opbrengsten 2023</t>
  </si>
  <si>
    <t>Totaal kosten 2024</t>
  </si>
  <si>
    <t>Totaal opbrengsten 2024</t>
  </si>
  <si>
    <t>Badminton Vlaanderen / Integriteit en gezond sporten</t>
  </si>
  <si>
    <t>SD1 - SMASH</t>
  </si>
  <si>
    <t>Binnen de beleidsperiode tracht Badminton Vlaanderen de betrokkenheid van clubs binnen de cluster ethisch sporten te verhogen.</t>
  </si>
  <si>
    <t>Tegen eind 2028 beschikken 65% van onze clubs en 100% van onze clubs met een jeugdwerking over een aanspreekpersoon integriteit.</t>
  </si>
  <si>
    <t>Aantal club-API's bij clubs met een jeugdwerking</t>
  </si>
  <si>
    <t>Jaarlijks trachten we minstens 20 Club-API's op  te leiden</t>
  </si>
  <si>
    <t>Pieter-Jan</t>
  </si>
  <si>
    <t>AINT</t>
  </si>
  <si>
    <t>Jaarlijks vragen we aan de club hun actieve Club-API via het ledenbeheer up te daten</t>
  </si>
  <si>
    <t>Tegen eind 2028 hebben 50% van onze clubs met een jeugdwerking een integriteitsbeleid opgesteld.</t>
  </si>
  <si>
    <t>Percentage van aantal clubs met een integriteitsbeleid</t>
  </si>
  <si>
    <t>Jaarlijks stellen we ons beleid voor aan de clubs als inspiratiebron</t>
  </si>
  <si>
    <t>Jaarlijks organiseren we een workshop voor clubbestuurders en Club-API's omtrent het opstellen en implementeren van een integriteitsbeleid</t>
  </si>
  <si>
    <t>Jaarlijks ondersteunen we minstens 5 clubs met het opstellen van hun integriteitsbeleid</t>
  </si>
  <si>
    <t>OD3</t>
  </si>
  <si>
    <t>Tegen eind 2028 neemt 50% van onze clubs met een jeugdwerking deel aan ons integriteitslabel.</t>
  </si>
  <si>
    <t>Percentage van deelname aan integriteitslabel</t>
  </si>
  <si>
    <t>Jaarlijks bezorgt Badminton Vlaanderen het vernieuwde subsidielabel aan alle aangesloten clubs</t>
  </si>
  <si>
    <t>Jaarlijks krijgt elke club een integriteitslabel op basis van hun verwezenlijkingen</t>
  </si>
  <si>
    <t>Jaarlijks evalueren we het integriteitslabel en passen het aan op basis van het het integriteitslabel van Badminton Vlaanderen</t>
  </si>
  <si>
    <t>OD4</t>
  </si>
  <si>
    <t>De Ethische Commissie heeft een ondersteunende en onafhankelijke rol binnen Badminton Vlaanderen.</t>
  </si>
  <si>
    <t>Aantal adviezen van ethische commissie</t>
  </si>
  <si>
    <t>De Ethische Commissie ontwikkelt in samenspraak met federatie-API het integriteitsbeleid.</t>
  </si>
  <si>
    <t>Ethische Commissie</t>
  </si>
  <si>
    <t>De Ethische Commissie heeft een ondersteunende/adviserende rol ten opzichte van de federatie-API's</t>
  </si>
  <si>
    <t>Badminton Vlaanderen voorziet een preventief beleid omtrent integriteit.</t>
  </si>
  <si>
    <t>De meldingsbereidheid bij onze clubs en leden stijgt met 30% in vergelijking met nulmeting van 2024. Alle clubs ontvangen drempelverlagend preventiemateriaal waarin de meldingsprocedure wordt toegelicht.</t>
  </si>
  <si>
    <t>Stijging van meldingsbereidheid ten opzichte van nulmeting</t>
  </si>
  <si>
    <t>Alle Club-API's  ontvangen een Club-API pakket met alle basisinformatie om hun mandaat uit te voeren</t>
  </si>
  <si>
    <t>Vanuit Badminton Vlaanderen voorzien we jaarlijks een bevraging voor de opvolging van het aantal meldingen via clubs</t>
  </si>
  <si>
    <t>Jaarlijks zullen de Federatie-API's alle nieuwe Club-API's individueel contacteren om zichzelf voor te stellen en de werking van Badminton Vlaanderen toe te lichten</t>
  </si>
  <si>
    <t>Badminton Vlaanderen voorziet een toegankelijke meldingsprocedure voor alle actoren</t>
  </si>
  <si>
    <t>Integriteit zal een plaats krijgen binnen de communicatie van Badminton Vlaanderen.</t>
  </si>
  <si>
    <t>Aantal communicaties omtrent integriteit</t>
  </si>
  <si>
    <t>Twee-maandelijks zal er via sociale media (Facebook, Instagram) en de eigen website een specifieke actie georganiseerd worden rond een welbepaald thema (Fair Play, pesten, grensoverschrijdend gedrag, anti-doping ...).</t>
  </si>
  <si>
    <t>Pieter-Jan /Geraldine</t>
  </si>
  <si>
    <t>Een duidelijke link op de homepage van de website zal direct leiden naar de meest recente documenten en acties rond integriteit.</t>
  </si>
  <si>
    <t>4x per jaar zal er een nieuwsbrief uitgestuurd worden naar alle Club-API's met alle informatie omtrent integriteit binnen Badminton Vlaanderen.</t>
  </si>
  <si>
    <t>Badminton Vlaanderen zorgt voor een uitgebreid vormingsaanbod voor elk niveau (Federatie, club, individu).</t>
  </si>
  <si>
    <t>Ontwikkelen van een gevarieerd aanbod van integriteitsvormingen voor clubs.</t>
  </si>
  <si>
    <t>Aantal vormingen omtrent integriteit</t>
  </si>
  <si>
    <t>Jaarlijks organiseert Badminton Vlaanderen 2 opleidingen voor Club-API's</t>
  </si>
  <si>
    <t>Jaarlijks organiseert Badminton Vlaanderen een uitwisselingsmoment voor Club-API's</t>
  </si>
  <si>
    <t>Jaarlijks organiseert Badminton Vlaanderen 1 bijscholing omtrent een bepaald thema.</t>
  </si>
  <si>
    <t>Jaarlijks stellen we een bevraging op aan onze club-API's omtrent de ondersteuning van de federatie.</t>
  </si>
  <si>
    <t>A5</t>
  </si>
  <si>
    <t>Badminton Vlaanderen biedt samen met partner verschillende vormingsopties aan voor clubs (sportouders, moeilijke gesprekken, transgender, …)</t>
  </si>
  <si>
    <t>Badminton Vlaanderen zorgt voor jaarlijkse bijscholing van hun federatie-API's.</t>
  </si>
  <si>
    <t>Aantal federatie API's &amp; hun bijscholingen</t>
  </si>
  <si>
    <t>Badminton Vlaanderen zorgt voor een continu aanbod van minstens 3 federatie API's, minstens één daarvan is een man en minstens één daarvan is een vrouw</t>
  </si>
  <si>
    <t>Jaarlijks volgt elke federatie-API minstens 1 opleiding omtrent ethisch sporten.</t>
  </si>
  <si>
    <t>Jaarlijks volgt elke federatie-API minstens 1 uitwisselingsmoment.</t>
  </si>
  <si>
    <t>SD4 - SMASH</t>
  </si>
  <si>
    <t>In volgend beleidsperiode zal Badminton Vlaanderen inzetten op het versterken van de inclusiviteit en diversiteit binnen de sport door specifiek aandacht te besteden aan de inclusie van transgender en het verminderen van de impact van kansarmoede</t>
  </si>
  <si>
    <t>Creëren van een inclusieve omgeving waar transgender personen zich welkom voelen en actief kunnen deelnemen aan badmintonactiviteiten.</t>
  </si>
  <si>
    <t>Ontwikkeling van beleid omtrent transgender</t>
  </si>
  <si>
    <t>Ontwikkelen van een transgenderbeleid (inclusief richtlijnen voor deelname aan competitie)</t>
  </si>
  <si>
    <t>Implementeren en opvolgen van transgenderbeleid</t>
  </si>
  <si>
    <t>Ontwikkelen van educatief materiaal die onze clubs informeren over deze kwesties</t>
  </si>
  <si>
    <t>Verminderen van de impact van kansarmoede binnen Badminton Vlaanderen door de toegang tot sport te vergroten dmv nieuwe ondersteuningsmaatregelen.</t>
  </si>
  <si>
    <t>Ontwikkeling van beleid omtrent kansarmoede</t>
  </si>
  <si>
    <t>Opstellen en opvolgen van projectdossier kansarmoede waarbij we alle actoren en hun rol gaan bepalen</t>
  </si>
  <si>
    <t>AINTKA</t>
  </si>
  <si>
    <t>Analyseren van de betrokken doelgroep om zo de tekortkomingen te bepalen.</t>
  </si>
  <si>
    <t>Samenwerken met lokale gemeenschappen, scholen en sociale organisaties om badminton aan te bieden aan deze doelgroep</t>
  </si>
  <si>
    <t>Organiseren van evenementen en activiteiten gericht op het betrekken van kansarme groepen, zoals gratis clinics en open dagen in kansarme wijken in samenwerking met bovenstaande partners</t>
  </si>
  <si>
    <t>Badminton Vlaanderen / Sportclubondersteuning</t>
  </si>
  <si>
    <t>Verbetering van de betrokkenheid en participatie van clubs in het beleidsproces van Badminton Vlaanderen.</t>
  </si>
  <si>
    <t>Organiseren van ten minste vijf share-avonden per jaar, waarbij elke avond één provincie centraal staat en vertegenwoordigers van alle clubs worden uitgenodigd om deel te nemen aan discussies over beleidskwesties.</t>
  </si>
  <si>
    <t>Aantal georganiseerde share-avonden</t>
  </si>
  <si>
    <t>Organisatie van een share-avond in elke provincie</t>
  </si>
  <si>
    <t>SPCL</t>
  </si>
  <si>
    <t>Evaluatie van share-avonden in elke provincie</t>
  </si>
  <si>
    <t>Badminton Vlaanderen bezoekt minstens 15 clubs per jaar met als doel directe feedback te verzamelen en ondersteuning op maat te bieden.</t>
  </si>
  <si>
    <t>Aantal clubbezoeken</t>
  </si>
  <si>
    <t>Ontwikkelen van vragenlijst voor informatieverzameling</t>
  </si>
  <si>
    <t>Analyseren van vragenlijst ter ondersteuning van federatie</t>
  </si>
  <si>
    <t>Jaarlijks 15 geselecteerde clubs bezoeken</t>
  </si>
  <si>
    <t>Badminton Vlaanderen bezoekt alle nieuwe clubs binnen de 2 maanden na opstart.</t>
  </si>
  <si>
    <t>Percentage van clubbezoeken bij nieuwe clubs</t>
  </si>
  <si>
    <t>Fysiek bezoek van nieuwe clubs</t>
  </si>
  <si>
    <t>SD2 - PUSH</t>
  </si>
  <si>
    <t>Badminton Vlaanderen zorgt voor ondersteuning van clubs bij professionalisatie van de clubwerking.</t>
  </si>
  <si>
    <t>Ontwikkeling van een communicatiestrategie voor clubs.</t>
  </si>
  <si>
    <t>Voltooiing en goedkeuring van de communicatiestrategie</t>
  </si>
  <si>
    <t>Organiseren van workshops omtrent communicatie, inclusief sociale media, voor clubvertegenwoordigers</t>
  </si>
  <si>
    <t>Ontwikkelen van educatief materiaal en handleidingen over effectieve communicatiepraktijken voor verspreiding onder de clubs</t>
  </si>
  <si>
    <t>Oprichten van online forum waar clubvertegenwoordigers informatie kunnen uitwisselen en best practices kunnen delen</t>
  </si>
  <si>
    <t>Clubs ondersteunen om financieel te groeien door hen gerichte trainingen te geven omtrent sponsor- en partnerships.</t>
  </si>
  <si>
    <t>Aantal workshops</t>
  </si>
  <si>
    <t>Organiseren van workshop over het opstellen van sponsordossiers, inclusief praktische oefeningen en voorbeelden</t>
  </si>
  <si>
    <t>Ontwikkelen van sjablonen en richtlijnen voor het opstellen van sponsordossiers die afgestemd zijn op de behoeften van badmintonclubs</t>
  </si>
  <si>
    <t>Aanbieden van individuele begeleiding en advies aan clubs bij het ontwikkelen van hun sponsordossiers</t>
  </si>
  <si>
    <t>Ontwikkelen en implementeren van een verenigingsprogramma voor clubs gericht op het versterken van een badmintoncommunity.</t>
  </si>
  <si>
    <t>Ontwikkeling programma tegen eind 2027</t>
  </si>
  <si>
    <t>Analyseren van de noden van de clubs</t>
  </si>
  <si>
    <t>Ontwikkelen van verenigingsprogramma ter ondersteuning van de clubs</t>
  </si>
  <si>
    <t>Implementeren van verenigingsprogramma</t>
  </si>
  <si>
    <t>Badminton Vlaanderen/Jeugd</t>
  </si>
  <si>
    <t>SD1 - LOB</t>
  </si>
  <si>
    <t>Badminton Vlaanderen wil tegen eind 2028 het aantal aangesloten jeugd spelers verhogen met 10% (tov nulmeting 2024) .</t>
  </si>
  <si>
    <t>Badminton Vlaanderen en haar leden werkt samen met scholen, gemeentes en andere relevante organisaties om jaarlijks minstens 50 initiaties te organiseren en kinderen in contact te brengen met badminton.</t>
  </si>
  <si>
    <t>Aantal initiaties per jaar</t>
  </si>
  <si>
    <t>Ondersteunen van Moev en andere organisaties bij het organiseren van jaarlijks minstens 20 badmintoninstuiven</t>
  </si>
  <si>
    <t>Elien</t>
  </si>
  <si>
    <t>JAW</t>
  </si>
  <si>
    <t>Tijdens het jaar 2025 heeft 10% van de C-clubs die deelnemen aan het J-label een initiatie gegeven in samenwerking met een school of gemeente</t>
  </si>
  <si>
    <t>Tijdens het jaar 2025 heeft 40% van de B &amp; A-clubs die deelnemen aan het J-label een initiatie gegeven in samenwerkingmet een school of gemeente</t>
  </si>
  <si>
    <t>Badminton Vlaanderen ontwikkelt een programma met voorbeeldlessen voor leerkrachten LO.</t>
  </si>
  <si>
    <t>Ontwikkeling voorbeeldlessen</t>
  </si>
  <si>
    <t>Samenstellen van een focusgroep en evalueren van Shuttle Time en andere bestaande pakketten</t>
  </si>
  <si>
    <t>Elien/Pol</t>
  </si>
  <si>
    <t>Samenstellen van de inhouden van het lessenpakket</t>
  </si>
  <si>
    <t>Uitwerken en uitvoeren communicatieplan en leerkrachten in contact brengen met het lessenpakket</t>
  </si>
  <si>
    <t>Geraldine/Elien/Pol</t>
  </si>
  <si>
    <t>Tijdens het schooljaar 2026-2027 hebben 50 leerkrachten lichamelijke opvoeding gebruik gemaakt van het lessenpakket</t>
  </si>
  <si>
    <t>Vanuit Badminton Vlaanderen zetten we de jeugdspelers en clubs met jeugdwerking in the spotlight.</t>
  </si>
  <si>
    <t>Aantal communicaties omtrent jeugd op social media</t>
  </si>
  <si>
    <t>De jeugdspeler krijgt op maandelijke basis plaats in de online communicatie.</t>
  </si>
  <si>
    <t>Geraldine</t>
  </si>
  <si>
    <t>Jaarlijks minstens 3 clubacties promoten via social media</t>
  </si>
  <si>
    <t>Badminton Vlaanderen wil de jeugdwerking van Vlaamse badmintonclubs kwalitatief beter maken.</t>
  </si>
  <si>
    <t>Badminton Vlaanderen wil de (bestaande) jeugdwerkingen in Vlaanderen uniform maken.</t>
  </si>
  <si>
    <t>Aantal clubs dat ondersteuning gekregen hebben</t>
  </si>
  <si>
    <t>Opstarten jeugdwerkingtraject met minstens 5 clubs</t>
  </si>
  <si>
    <t>Changetraject met minstens 5 bestaande jeugdwerkingen op basis van dit model</t>
  </si>
  <si>
    <t>Jeugdmodel uitrollen naar alle clubs</t>
  </si>
  <si>
    <t>Optimaliseren van jeugdlabel in functie van plezierbeleving, professionalisatie en administratieve ontlasting.</t>
  </si>
  <si>
    <t>Aantal ingediende dossiers</t>
  </si>
  <si>
    <t>Jaarlijkse evaluatie J-kwaliteitslabel</t>
  </si>
  <si>
    <t>JSUB</t>
  </si>
  <si>
    <t>Verwerking ingediende dossiers</t>
  </si>
  <si>
    <t>Badminton Vlaanderen wil het tornooiaanbod voor jeugd professionaliseren.</t>
  </si>
  <si>
    <t>Badminton Vlaanderen wil tegen eind 2027 het Vlaams tornooilandschap voor jeugd verbeteren.</t>
  </si>
  <si>
    <t>Aantal klachten omtrent tornooilandschap</t>
  </si>
  <si>
    <t>Samenstellen van een focusgroep en evalueren van het huidige jeugdtornooilandschap</t>
  </si>
  <si>
    <t>Aanpassen en implementeren van de tornooiregels voor jeugdtornooien op basis van de evaluatie tegen het seizoen 2026-2027</t>
  </si>
  <si>
    <t>Badminton Vlaanderen wil tegen eind 2027 de jeugdranking aanpassen.</t>
  </si>
  <si>
    <t>Score van tevredenheid over nieuwe ranking</t>
  </si>
  <si>
    <t>Samenstellen van een focusgroep en evalueren van de huidige jeugdranking op basis van de aanpassingen aan het tornooilandschap</t>
  </si>
  <si>
    <t>Aanpassen en implementeren nieuwe jeugdranking op basis van de evaluatie tegen het seizoen 2026-2027</t>
  </si>
  <si>
    <t>DM1</t>
  </si>
  <si>
    <t>IT1</t>
  </si>
  <si>
    <t>Yonex Belgian Junior Master Circuit</t>
  </si>
  <si>
    <t>Materiaal</t>
  </si>
  <si>
    <t>JYBJMC</t>
  </si>
  <si>
    <t>Verplaatsingskosten</t>
  </si>
  <si>
    <t>Sponsoring</t>
  </si>
  <si>
    <t>Nationale Loterij</t>
  </si>
  <si>
    <t>Badminton Vlaanden / Sportkampen</t>
  </si>
  <si>
    <t>Gedurende de beleidsperiode wil Badminton Vlaanderen in totaal 400 deelnemers gehad hebben op haar badmintonkampen.</t>
  </si>
  <si>
    <t>Ten laatste op 15 januari van elk jaar is de volledige promotiecampagne van de badmintonkampen uitgevoerd.</t>
  </si>
  <si>
    <t>Aangeleverde promotiecampagne</t>
  </si>
  <si>
    <t>Inschrijvingsmodule op de website</t>
  </si>
  <si>
    <t>SPAW</t>
  </si>
  <si>
    <t>Promotie via communicatiekanalen van Badminton Vlaanderen</t>
  </si>
  <si>
    <t>Jaarlijks richt Badminton Vlaanderen (minstens) 3 kampen in.</t>
  </si>
  <si>
    <t>Aantal kampen</t>
  </si>
  <si>
    <t>Kampplaatsen vastleggen</t>
  </si>
  <si>
    <t>Inschrijvingen verwerken</t>
  </si>
  <si>
    <t>Coördinatie kamp 1</t>
  </si>
  <si>
    <t>SPK1</t>
  </si>
  <si>
    <t>Coördinatie kamp 2</t>
  </si>
  <si>
    <t>SPK2</t>
  </si>
  <si>
    <t>Coördinatie kamp 3</t>
  </si>
  <si>
    <t>SPK3</t>
  </si>
  <si>
    <t>A6</t>
  </si>
  <si>
    <t>Aanstellen van gediplomeerde trainers</t>
  </si>
  <si>
    <t>Jaarlijks scoort Badminton Vlaanderen ten minste 4 op 5 bij de deelnemers van de badmintonkampen op een tevredenheidsbevraging omtrent het kamp waaraan ze deelnamen.</t>
  </si>
  <si>
    <t>Alle monitoren die actief zijn op de badmintonkampen georganiseerd door Badminton Vlaanderen, zijn gediplomeerd in badminton.</t>
  </si>
  <si>
    <t>Aantal actieve trainers</t>
  </si>
  <si>
    <t>Monitoren engageren via beloningsysteem</t>
  </si>
  <si>
    <t>Aanmaken van forum voor actieve trainers</t>
  </si>
  <si>
    <t>Diploma's controleren</t>
  </si>
  <si>
    <t>Teambuildingsdag monitoren organiseren</t>
  </si>
  <si>
    <t>Aanmaken van database van alle actieve trainers</t>
  </si>
  <si>
    <t>Het onderdeel 'Algemeen' in de tevredenheidsenquête omtrent de badmintonkampen van Badminton Vlaanderen scoort tenminste 4 op 5.</t>
  </si>
  <si>
    <t>Algemene score van de kampen</t>
  </si>
  <si>
    <t>A</t>
  </si>
  <si>
    <t>Enquêtes afnemen</t>
  </si>
  <si>
    <t>Evaluatie afnemen monitoren</t>
  </si>
  <si>
    <t>Remediëring indien nodig</t>
  </si>
  <si>
    <t>Sportkampen</t>
  </si>
  <si>
    <t>Monitoren</t>
  </si>
  <si>
    <t>Eindejaarspremie</t>
  </si>
  <si>
    <t>IT2</t>
  </si>
  <si>
    <t>Aankoop Sportmateriaal</t>
  </si>
  <si>
    <t>Aankoop ander materiaal</t>
  </si>
  <si>
    <t>IT3</t>
  </si>
  <si>
    <t>Gadgets</t>
  </si>
  <si>
    <t>T-shirts</t>
  </si>
  <si>
    <t>Drinkflessen</t>
  </si>
  <si>
    <t>IT4</t>
  </si>
  <si>
    <t>Overige</t>
  </si>
  <si>
    <t>Vieruurtjes</t>
  </si>
  <si>
    <t>Traktatie</t>
  </si>
  <si>
    <t>Vijfde maaltijd</t>
  </si>
  <si>
    <t>Vervoersonkosten</t>
  </si>
  <si>
    <t>Badminton Vlaanderen/ Opleiding</t>
  </si>
  <si>
    <t>Badminton Vlaanderen wil de kwalificatiegraad verhogen van de trainers naar 65% (nulmeting 60% 2022)</t>
  </si>
  <si>
    <t>We willen de periodiciteit van de cursusorganisaties brengen tot minimum 12 initiatorcursussen, 2 cursussen Instructeur ,1 cursus Trainer B, 1 cursus trainer A per olympiade.</t>
  </si>
  <si>
    <t>Aantal cursussen</t>
  </si>
  <si>
    <t>Jaarlijks minstens 3 initiatorcursussen organiseren met minimum 12 deelnemers per cursus</t>
  </si>
  <si>
    <t>Pol</t>
  </si>
  <si>
    <t>PBT</t>
  </si>
  <si>
    <t>2- jaarlijks organiseren van 1 Instructeur cursus met minimum 8 deelnemers per cursus</t>
  </si>
  <si>
    <t>2- jaarlijks organiseren van een 1 cursus Trainer B met minimum 6 deelnemers per cursus</t>
  </si>
  <si>
    <t>4- jaarlijks organiseren van een 1 cursus Trainer A met minimum 4 deelnemers per cursus</t>
  </si>
  <si>
    <t>Het docentenbestand wordt actief up to date gehouden en worden voldoende betrokken.</t>
  </si>
  <si>
    <t>Aantal actieve docenten per niveau</t>
  </si>
  <si>
    <t>Docentenbestand van minstens 8 actieve docenten op initiatorniveau</t>
  </si>
  <si>
    <t>Docentenbestand van minstens 4 actieve docenten op instructeurniveau</t>
  </si>
  <si>
    <t>Docentenbestand van minstens 4 actieve docenten op trainer B niveau</t>
  </si>
  <si>
    <t>Docentenbestand van minstens 2 actieve docenten op trainer A niveau</t>
  </si>
  <si>
    <t>Jaarlijkse docentenbijscholing waar alle docenten aan kunnen deelnemen.</t>
  </si>
  <si>
    <t>Digitalisering van het opleidingsaanbod Initiator, Instructeur, Trainer B, en Trainer A</t>
  </si>
  <si>
    <t>Percentage van digitalisatie</t>
  </si>
  <si>
    <t>minstens 1/4 van de sportspecifieke inhoud Instructeur is gedigitaliseerd</t>
  </si>
  <si>
    <t>minstens 1/4 van de sportspecifieke inhoud trainer B is gedigitaliseerd</t>
  </si>
  <si>
    <t>Een digitaal alternatief uitdenken voor de contactmomenten trainer A laagdrempelig te houden</t>
  </si>
  <si>
    <t xml:space="preserve">Ontwikkelen van een visietekst  Trainer A </t>
  </si>
  <si>
    <t>Afgewerkte visietekst tegen 2027</t>
  </si>
  <si>
    <t>Analyseren van minstens 1 visietekst Trainer A uit een andere sporttak</t>
  </si>
  <si>
    <t>Opstellen van een concept aan de hand van een duidelijk functieprofiel, opleidingstraject, toelatingsvoorwaarden en inhoud</t>
  </si>
  <si>
    <t>Finaliseren en indienen van de visietekst bij Sport Vlaanderen</t>
  </si>
  <si>
    <t>Badminton Vlaanderen wil tegen eind 2028 aan club trainers universele leerlijnen aanbieden voor jeugdbadminton</t>
  </si>
  <si>
    <t>Analyseren van het huidig aanbod aan jeugdontwikkelingsprogrammas en de Topsport leerlijnen</t>
  </si>
  <si>
    <t>Analyse van aanbod</t>
  </si>
  <si>
    <t xml:space="preserve">Samenstellen van een focusgroep </t>
  </si>
  <si>
    <t>analyseren van het huidige aanbod</t>
  </si>
  <si>
    <t>Selecteren van de bruikbare materialen</t>
  </si>
  <si>
    <t>Ontwikkelen van leerlijnen badminton die bruikbaar zijn voor elke gekwalificeerde trainer</t>
  </si>
  <si>
    <t>Aantal leerlijnen</t>
  </si>
  <si>
    <t>Schrijven van de leerlijnen en doelstellingen</t>
  </si>
  <si>
    <t>Integreren van de doelstellingen in het nieuwe jeugdmodel</t>
  </si>
  <si>
    <t>Implementatie van leerlijnen badminton die bruikbaar zijn voor elke gekwalificeerde trainer</t>
  </si>
  <si>
    <t>Communicatie omtrent leerlijnen</t>
  </si>
  <si>
    <t>Opstellen communicatieplan</t>
  </si>
  <si>
    <t>SD3 - SMASH</t>
  </si>
  <si>
    <t>Badminton Vlaanderen wil tegen eind 2028 een functionerende trainerscommunity oprichten in het kader van de beleidsfocus Sportkaderopleidingen</t>
  </si>
  <si>
    <t>Organiseren van een zelfbedruipende community waarin kenisoverdracht en ondersteuning centraal staan</t>
  </si>
  <si>
    <t>Aantal licenties</t>
  </si>
  <si>
    <t>Abonnementsformule ontwikkelen voor toegang tot online en offline community met een stimulans door clubsubsidies en licentiesysteem trainers</t>
  </si>
  <si>
    <t>PSUB</t>
  </si>
  <si>
    <t>Promotiecampagne voor community via video en gadgets</t>
  </si>
  <si>
    <t>VTS-opleidingen professionaliseren uit deze community op vlak 
van docentenbeleid en stagementoren</t>
  </si>
  <si>
    <t>High potentials binnen trainerscommunity inspireren en ondersteunen met verschillende activiteiten</t>
  </si>
  <si>
    <t>Klankbordgroep oprichten voor het herwerken en verbeteren van de Trainer B cursus</t>
  </si>
  <si>
    <t>Subsidies Beleidsfocus Sportkaderopleiding</t>
  </si>
  <si>
    <t>A7</t>
  </si>
  <si>
    <t>Loonkost werknemers</t>
  </si>
  <si>
    <t>Aanbieden en organiseren van een consequent aantal trainersbijscholingen</t>
  </si>
  <si>
    <t>Aantal bijscholingen</t>
  </si>
  <si>
    <t>Jaarlijks organiseren van 10 badmintonspecifieke bijscholingen voor trainers</t>
  </si>
  <si>
    <t>20% van de bijscholingen zal online doorgaan</t>
  </si>
  <si>
    <t>Jaarlijks organiseren van de dag van de badmintontrainer tijdens de Yonex Belgian International</t>
  </si>
  <si>
    <t>Jaarlijks coördineren we minstens 2 shuttle kids bijscholingen</t>
  </si>
  <si>
    <t>Loonkost Pol Biemsans en verantwoordelijke topsport</t>
  </si>
  <si>
    <t>Ontwikkelen en beheren van een database met oefeningen voor geabonneerde trainers op elk niveau</t>
  </si>
  <si>
    <t>Ontwikkelde database</t>
  </si>
  <si>
    <t>Maken van indelingen op basis van VTS diploma</t>
  </si>
  <si>
    <t>Maken van indelingen op basis van het topic van de training</t>
  </si>
  <si>
    <t xml:space="preserve">Ontwikkelingskost platform </t>
  </si>
  <si>
    <t>AAF</t>
  </si>
  <si>
    <t>Ontwikkeling filmpjes om te gebruiken in VTS-opleidingen</t>
  </si>
  <si>
    <t>Loonkost Pol Biesmans</t>
  </si>
  <si>
    <t>Badminton Vlaanderen / G-Badminton</t>
  </si>
  <si>
    <t>kosten
2025</t>
  </si>
  <si>
    <t>opbrengsten
2025</t>
  </si>
  <si>
    <t>kosten
2026</t>
  </si>
  <si>
    <t>opbrengsten
2026</t>
  </si>
  <si>
    <t>kosten
2027</t>
  </si>
  <si>
    <t>opbrengsten
2027</t>
  </si>
  <si>
    <t>kosten
2028</t>
  </si>
  <si>
    <t>opbrengsten
2028</t>
  </si>
  <si>
    <t>Badminton Vlaanderen wil tegen december 2028 20% meer G-spelers aangesloten hebben ten opzichte van de nulmeting in 2023 (spelers=180).</t>
  </si>
  <si>
    <t>Het ledenbestand wordt up to date gehouden zodat het duidelijk is welke leden een fysieke en/of verstandelijke handicap hebben.</t>
  </si>
  <si>
    <t>Aantal g-spelers</t>
  </si>
  <si>
    <t>Monitoring ledenbestand</t>
  </si>
  <si>
    <t>GSUB</t>
  </si>
  <si>
    <t>Communicatie naar clubsecretariaten</t>
  </si>
  <si>
    <t>Meting aantal G-spelers</t>
  </si>
  <si>
    <t>Er is een constante evaluatie van het G-kwaliteitslabel, ingevoerd voor badmintonclubs, waaraan subsidies gekoppeld worden op basis van een jaarlijks ingediend subsidiedossier.</t>
  </si>
  <si>
    <t>Aantal deelnemende clubs aan G-label</t>
  </si>
  <si>
    <t>Jaarlijkse evaluatie G-kwaliteitslabel</t>
  </si>
  <si>
    <t>Communicatie naar clubs</t>
  </si>
  <si>
    <t>Verwerking en uitbetaling ingediende labels</t>
  </si>
  <si>
    <t>Jaarlijks online infomoment met G-kwaliteitslabel clubs</t>
  </si>
  <si>
    <t>Het aantal badmintonners met een fysieke beperking wordt met 10% verhoogd ten opzichte van de nulmeting in 2023.</t>
  </si>
  <si>
    <t>Stijgingspercentage van leden met fysieke beperking</t>
  </si>
  <si>
    <t>Ontwikkelen van een gerichte bewustwordingscampagne uit die zich richt op het promoten van badminton binnen gemeenschappen en bij organisaties die werken met mensen met een beperking</t>
  </si>
  <si>
    <t>GAW</t>
  </si>
  <si>
    <t>Organiseren van promotiedagen en demonstraties bij scholen, revalidatiecentra en sportevenementen om de voordelen van badminton met een fysieke beperking te tonen en nieuwe spelers aan te werven</t>
  </si>
  <si>
    <t>Bieden van ondersteuning aan bestaande badmintonclubs om 
een programma omtrent fysieke beperking op te zetten of uit te breiden</t>
  </si>
  <si>
    <t>Jaarlijks organiseren we of werken we mee aan minstens 5 promotionele acties omtrent G-badminton.</t>
  </si>
  <si>
    <t>Aantal promotionele activiteiten</t>
  </si>
  <si>
    <t>Medewerking aan Special Olympics</t>
  </si>
  <si>
    <t>Medewerking aan / Organisatie van minstens 3 andere promotionele acties per jaar</t>
  </si>
  <si>
    <t>Jaarlijks organiseert Badminton Vlaanderen minstens 1 opleiding / bijscholing omtrent G-badminton.</t>
  </si>
  <si>
    <t>Tegen eind 2028 heeft Badminton Vlaanderen de opleiding 'G-badminton trainer' ontwikkeld en georganiseerd.</t>
  </si>
  <si>
    <t>Aantal leden en initiatieven van werkgroep G-badminton</t>
  </si>
  <si>
    <t>Werkgroep G-opleiding oprichten</t>
  </si>
  <si>
    <t>Overleg werkgroep opleiding</t>
  </si>
  <si>
    <t>Ontwikkelen cursus en zoeken naar docenten</t>
  </si>
  <si>
    <t>Organiseren van de cursus 'G-badminton trainer'</t>
  </si>
  <si>
    <t>Gedurende de volledige beleidsperiode 2025-2028 hebben we minstens 30 deelnemers gehad aan onze bijscholingen G-badminton.</t>
  </si>
  <si>
    <t>Aantal deelnemers per olympiade</t>
  </si>
  <si>
    <t>Organisatie bijscholing badminton met een fysieke beperking</t>
  </si>
  <si>
    <t>Organisatie bijscholing badminton met een verstandelijke beperking</t>
  </si>
  <si>
    <t>Promotie voor bijscholingen G-badminton</t>
  </si>
  <si>
    <t>Er wordt ingezet op het opleiden en hebben van een BWF classifier binnen Badminton Vlaanderen</t>
  </si>
  <si>
    <t>Aantal BWF classifiers</t>
  </si>
  <si>
    <t>Deelnemer sturen naar BWF Level 1 opleiding</t>
  </si>
  <si>
    <t>Organiseren van een bijscholing in Vlaanderen</t>
  </si>
  <si>
    <t>Organiseren van een algemene classificatiedag</t>
  </si>
  <si>
    <t>Badminton Vlaanderen wil de clubs een betere ondersteuning bieden op het vlak van informatie en dienstverlening en bij het aantrekken van nieuwe leden</t>
  </si>
  <si>
    <t>Ontwikkelen van een project rond inclusie binnen badminton onder de naam 'Shuttle Connect.'</t>
  </si>
  <si>
    <t>Aantal deelnemende clubs</t>
  </si>
  <si>
    <t>Ontwikkelen van een projectplan</t>
  </si>
  <si>
    <t>Organiseren van een testvenement</t>
  </si>
  <si>
    <t>Permanent aanbieden van het concept 'Shuttle Connect' aan G-badminton clubs</t>
  </si>
  <si>
    <t>Oprichten van een G-commissie die mee vorm geeft aan het G-badmintonbeleid van Badminton Vlaanderen.</t>
  </si>
  <si>
    <t>Aantal leden in commissie</t>
  </si>
  <si>
    <t>Oprichten G-commissie</t>
  </si>
  <si>
    <t>Ontwerpen beleid G-commssie</t>
  </si>
  <si>
    <t>Opstellen van een communicatiebeleid voor G-badminton</t>
  </si>
  <si>
    <t>SD4 - PUSH</t>
  </si>
  <si>
    <t>Badminton Vlaanderen gaat met Kiki voor 1 medaille op de Paralympics van 2028.</t>
  </si>
  <si>
    <t>De samenwerking met G-Sport Vlaanderen zal door de Technisch Directeur worden begeleid van 2025-2028. Dit is de brug tussen Badminton Vlaanderen en G-Sport Vlaanderen voor het inplannen, coachen en begeleiden van het project. Deze wordt ondersteund door verscheidene experten en coaches binnen het project.</t>
  </si>
  <si>
    <t>Aantal begeleiders voor de speler</t>
  </si>
  <si>
    <t>Officiële coach in samenspraak met G- Sport Vlaanderen</t>
  </si>
  <si>
    <t>Verantw TS</t>
  </si>
  <si>
    <t>GTS</t>
  </si>
  <si>
    <t>Begeleid van team Kiki (voeding, kine, fysiek)</t>
  </si>
  <si>
    <t>Evaluatie coach(es) in samenspraak met G- Sport Vlaanderen</t>
  </si>
  <si>
    <t>Jaarlijks wordt er budget voor Kiki vrijgehouden voor ondersteuning van  minimaal 4 internationale tornooien en/of kampioenschappen, welke gekozen worden door Badminton Vlaanderen in samenspraak met de coach.</t>
  </si>
  <si>
    <t>Aantal tornooien</t>
  </si>
  <si>
    <t>Bepaling internationale tornooien</t>
  </si>
  <si>
    <t>Communicatie naar geselecteerde spelers</t>
  </si>
  <si>
    <t>Ondersteuning bieden voor gekozen tornooien</t>
  </si>
  <si>
    <t>Lid blijven PBWF</t>
  </si>
  <si>
    <t>Er worden jaarlijks minstens 4 trainingen/trainingsdagen georganiseerd voor de nieuwe parabadmintonspelers.</t>
  </si>
  <si>
    <t>Aantal trainingen</t>
  </si>
  <si>
    <t>Bepaling data en locaties trainingen</t>
  </si>
  <si>
    <t>Vastleggen sporthallen</t>
  </si>
  <si>
    <t>Aanstelling trainers/coaches om training te geven</t>
  </si>
  <si>
    <t>Badminton Vlaanderen / Competitieve aspecten</t>
  </si>
  <si>
    <t>Verdere digitalisatie en integratie van (in-house) software voor het organiseren van tornooien en competities.</t>
  </si>
  <si>
    <t>Tegen 2026 implementeren we minstens 3 nieuwe modules in badman.app</t>
  </si>
  <si>
    <t>Aantal ontwikkelde modules</t>
  </si>
  <si>
    <t>Ontwikkelen  en implementeren van de module voor het ingeven van uitslagen</t>
  </si>
  <si>
    <t>Jeroen</t>
  </si>
  <si>
    <t>CCOM</t>
  </si>
  <si>
    <t>Ontwikkelen  en implementeren van de module voor het automatisch bevestigen van uitslagen</t>
  </si>
  <si>
    <t>Ontwikkelen van een module voor het verwerken van afwezigheden op tornooien</t>
  </si>
  <si>
    <t>Tegen 2026 hebben we een gebruiksvriendelijke online cursus wedstrijdleider, waarbij cursisten d.m.v. e-learning zelfstandig de cursus kunnen doorlopen en het examen kunnen afleggen</t>
  </si>
  <si>
    <t>Percentage van automatische vragen</t>
  </si>
  <si>
    <t>Bijwerken van de cursusinhoud op basis van de recentste reglementen</t>
  </si>
  <si>
    <t>POFF</t>
  </si>
  <si>
    <t>Verbeteren van de flow van de online cursus</t>
  </si>
  <si>
    <t>Online examens kunnen op elk moment afgenomen worden</t>
  </si>
  <si>
    <t>Tegen 2026 willen we nagaan of externe partners bereid zijn de samenwerking uit te breiden en specifieke software voor tornooien en competities te ontwikkelen</t>
  </si>
  <si>
    <t>Aantal potentiële partners</t>
  </si>
  <si>
    <t>Contacteren van potentiële partners</t>
  </si>
  <si>
    <t>CSOF</t>
  </si>
  <si>
    <t>Offertes opvragen bij potentiële partners</t>
  </si>
  <si>
    <t>Kwaliteitsbewaking van het ranking proces</t>
  </si>
  <si>
    <t>Gedurende de beleidsperiode voeren we jaarlijks een statistische analyse uit van het huidige rankingsysteem en implementeren we verbeteringen indien nodig</t>
  </si>
  <si>
    <t>Resultaten analyse rankingsysteem</t>
  </si>
  <si>
    <t>Een enquete over het huidige systeem  wordt uitgevoerd onder actieve leden</t>
  </si>
  <si>
    <t>CAW</t>
  </si>
  <si>
    <t>De Nationale klassementscommissie komt minstens eenmaal per jaar samen om te evalueren en verbeteringen voor te stellen</t>
  </si>
  <si>
    <t>Eventuele voorgestelde verbeteringen worden minstens eenmaal geevalueerd door een interne werkgroep van actieve spelers</t>
  </si>
  <si>
    <t xml:space="preserve">Verbeteringen worden geïmplementeerd </t>
  </si>
  <si>
    <t>We promoten het huidige rankingsysteem en zijn regels minstens tweemaal gedurende de beleidsperiode bij onze spelers en clubs</t>
  </si>
  <si>
    <t>Aantal communicaties binnen olympiade</t>
  </si>
  <si>
    <t xml:space="preserve">Minstens eenmaal de actieve spelers informeren over verbeteringen </t>
  </si>
  <si>
    <t xml:space="preserve">Ontwerpen van een visuele en laagdrempelige digitale applicatie ter begrip van de regels voor de actieve spelers </t>
  </si>
  <si>
    <t>Verdere optimalisatie en professionalisering van tornooien en competities</t>
  </si>
  <si>
    <t>Tegen 2028 streeft Badminton Vlaanderen ernaar dat elke club 1 officiële WL per competitieploeg heeft in de provinciale en liga reeksen.</t>
  </si>
  <si>
    <t>Aantal wedstrijdleiders ten opzichte van aantal ploegen</t>
  </si>
  <si>
    <t>Elke club heeft 1 officiële WL per 3 interclub competitieploegen</t>
  </si>
  <si>
    <t>Elke club heeft 1 officiële WL per 2 interclub competitieploegen</t>
  </si>
  <si>
    <t>Elke club heeft 1 officiële WL per interclub competitieploeg</t>
  </si>
  <si>
    <t>We lanceren jaarlijks een sensibiliseringscampagne omtrent de functie, taken en plichten van wedstrijdleiders</t>
  </si>
  <si>
    <t>Ontwikkelen campagne</t>
  </si>
  <si>
    <t>Uitwerken van een sensibiliseringscampagne</t>
  </si>
  <si>
    <t>Verspreiden van de campagne</t>
  </si>
  <si>
    <t>Tegen 2026 evalueren we kritisch de workflow van interne processen met procesoptimalisatie als einddoel</t>
  </si>
  <si>
    <t xml:space="preserve">Opgestelde samenwerkingsakkoorden </t>
  </si>
  <si>
    <t>Alignment van gedeelde processen met LFBB om aan efficiëntie te winnen</t>
  </si>
  <si>
    <t>Opzetten van een online platform voor gedeelde processen</t>
  </si>
  <si>
    <t>Herstructurering van het huidige tornooi- en competitielandschap</t>
  </si>
  <si>
    <t>Tegen 2026 analyseren we het huidige tornooilandschap</t>
  </si>
  <si>
    <t>Aantal respondenten en analyse van resultaten</t>
  </si>
  <si>
    <t>Lanceren van een bevraging omtrent het huidige tornooilandschap</t>
  </si>
  <si>
    <t>CTOR</t>
  </si>
  <si>
    <t>Opstellen van een grondige analyse o.b.v. de resultaten</t>
  </si>
  <si>
    <t>Tegen 2027 creëren we een framework om de bestaande tornooien in te delen in gradaties op basis van bepaalde voorwaarden</t>
  </si>
  <si>
    <t>Ontwikkelen framework tornooien</t>
  </si>
  <si>
    <t>Uitwerken van de voorwaarden per gradatie</t>
  </si>
  <si>
    <t>Bestaande tornooien informeren over toepassing framework</t>
  </si>
  <si>
    <t>Indeling van tornooien volgens framework</t>
  </si>
  <si>
    <t>Tegen 2028 werken we samen met tornooiorganisatoren om een TOP-circuit in te richten met extra incentives voor topspelers</t>
  </si>
  <si>
    <t>Aantal Top-circuit tornooien en inschrijvingen</t>
  </si>
  <si>
    <t>Contacteren van tornooien die in aanmerking komen</t>
  </si>
  <si>
    <t>Overleg over de invulling van het circuit</t>
  </si>
  <si>
    <t>Lanceren van het TOP-circuit</t>
  </si>
  <si>
    <t>Tegen 2028 verkennen we alternatieve competitieformats die focussen op inclusie en diversiteit</t>
  </si>
  <si>
    <t>Analyse van competitieformats</t>
  </si>
  <si>
    <t>Lanceren van een bevraging omtrent de huidige competitieformats</t>
  </si>
  <si>
    <t>Uitwerken, organiseren en realiseren van alternatieve competitieformats</t>
  </si>
  <si>
    <t>Feedback verzamelen o.b.v. de ervaring van participanten</t>
  </si>
  <si>
    <t>Visual Reality</t>
  </si>
  <si>
    <t>Sotfware</t>
  </si>
  <si>
    <t>Tornooien</t>
  </si>
  <si>
    <t>Inschrijvingsgelden</t>
  </si>
  <si>
    <t>Competitie</t>
  </si>
  <si>
    <t>Boetes</t>
  </si>
  <si>
    <t>Badminton Vlaanderen / Recreanten</t>
  </si>
  <si>
    <t>Badminton Vlaanderen wil de clubs een betere ondersteuning bieden (informatie en dienstverlening).</t>
  </si>
  <si>
    <t>Er is een constante evaluatie van het R-kwaliteitslabel, ingevoerd voor badmintonclubs, waaraan subsidies gekoppeld worden op basis van een jaarlijks ingediend subsidiedossier.</t>
  </si>
  <si>
    <t>Aantal aanvragen</t>
  </si>
  <si>
    <t>Jaarlijkse evaluatie van het R-kwaliteitslabel</t>
  </si>
  <si>
    <t>RSUB</t>
  </si>
  <si>
    <t>Verwerking van de ingediende dossiers</t>
  </si>
  <si>
    <t>Badminton Vlaanderen wil de recreantenkalender verder optimaliseren.</t>
  </si>
  <si>
    <t>Aantal recreantenchallenges</t>
  </si>
  <si>
    <t>Jaarlijks minstens 5 recreantenchallenges (tussen 2 clubs) ondersteunen en opvolgen</t>
  </si>
  <si>
    <t>RAW</t>
  </si>
  <si>
    <t>Ondersteuning geven recreatieve ontmoetingen / organisaties</t>
  </si>
  <si>
    <t>Badminton Vlaanderen biedt toegankelijke informatie aan op haar ledenbeheerplatform voor bestaande leden en clubs.</t>
  </si>
  <si>
    <t>Informatiedocument</t>
  </si>
  <si>
    <t>Ontwikkelen en up to date houden van een informatiedocument omtrent gebruik en aankoop materiaal</t>
  </si>
  <si>
    <t>Ontwikkelen en up to date houden van een informatiedocument omtrent techniek voor recreanten</t>
  </si>
  <si>
    <t>Ontwikkelen en up to date houden van een informatiedocument  omtrent tactiek voor recreanten</t>
  </si>
  <si>
    <t>Visualiseren van de spelregels van badminton (C802)</t>
  </si>
  <si>
    <t>Badminton Vlaanderen zal jaarlijks minstens 30x specifiek over recreanten communiceren.</t>
  </si>
  <si>
    <t>Aantal communicaties omtrent recreanten</t>
  </si>
  <si>
    <t>De recreant krijgt op tweewekelijkse basis plaats in de online communicatie</t>
  </si>
  <si>
    <t>Maandelijks zal er minstens 1x video en/of foto content van de recreant of een recreatieve activiteit 'in actie' gemaakt worden</t>
  </si>
  <si>
    <t>SD2 - LOB</t>
  </si>
  <si>
    <t>Badminton Vlaanderen wil tegen eind 2028 het aantal aangesloten recreatieve spelers verhogen met 15% (tov nulmeting 2024).</t>
  </si>
  <si>
    <t>Badminton Vlaanderen organiseert jaarlijks een week van de recreatieve badmintonner.</t>
  </si>
  <si>
    <t>Evaluatie bevraging</t>
  </si>
  <si>
    <t>Uitwerken en uitvoeren communicatieplan</t>
  </si>
  <si>
    <t>Organisatie week van de recreatieve badmintonner</t>
  </si>
  <si>
    <t>Bevraging deelnemers en clubs/gemeentes</t>
  </si>
  <si>
    <t>Tegen eind 2028 wil Badminton Vlaanderen 4500 mensen laten proeven van badminton via Start 2 badminton.</t>
  </si>
  <si>
    <t>Aantal bereikte personen</t>
  </si>
  <si>
    <t>Ontwikkeling van een lessenreeks voor mensen die nog nooit gebadmintont hebben</t>
  </si>
  <si>
    <t>Promotiestrategie uitbouwen</t>
  </si>
  <si>
    <t>Ondersteunen clubs bij het zoeken van trainers voor de Start 2 Badminton lessenreeks</t>
  </si>
  <si>
    <t>Badminton Vlaanderen wil een onderzoek uitvoeren omtrent de motivatie van niet-aangesloten clubs.</t>
  </si>
  <si>
    <t>Analyse van bevraging</t>
  </si>
  <si>
    <t>Ontwikkelen van bevraging en deze uitsturen naar alle badmintonclubs</t>
  </si>
  <si>
    <t>Analyse en rapportage van de verzamelde gegevens</t>
  </si>
  <si>
    <t>Badminton Vlaanderen wil een aanbod (co)creëren voor badmintonners die doorheen de dag de sport willen beoefenen.</t>
  </si>
  <si>
    <t>Aantal bereikte partners</t>
  </si>
  <si>
    <t>Samenwerkingsstrategie uitbouwen tussen clubs en steden om doorstroom van nieuwe leden naar de clubs vanuit het stedelijke niet-federatie verbonden aanbod te verzekeren</t>
  </si>
  <si>
    <t>OD5</t>
  </si>
  <si>
    <t>Badminton Vlaanderen wil het ondersteuningsaanbod voor senioren uitbreiden</t>
  </si>
  <si>
    <t>Ontwikkelen pakket senioren</t>
  </si>
  <si>
    <t>Uitwerken van een lessenpakket voor senioren</t>
  </si>
  <si>
    <t>Opzetten promotiestrategie voor ondersteuningsaanbod</t>
  </si>
  <si>
    <t>Database seniorenwerkingen in Vlaanderen opzetten</t>
  </si>
  <si>
    <t>OD6</t>
  </si>
  <si>
    <t>Badminton Vlaanderen wil actief studenten betrekken in de recreatieve werking.</t>
  </si>
  <si>
    <t>Aantal promotieactiviteiten voor studenten</t>
  </si>
  <si>
    <t>Samenwerking met alle hoger onderwijs instellingen die badminton aanbieden</t>
  </si>
  <si>
    <t>We promoten minstens 4 keer per jaar het aanbod voor recreatieve studenten</t>
  </si>
  <si>
    <t>Badminton Vlaanderen / Innovatie</t>
  </si>
  <si>
    <t>We vergroten bekendheid en toegankelijkheid van onze sport via Airbadminton.</t>
  </si>
  <si>
    <t>Badminton Vlaanderen beheert een digitaal platform met e-commerce dat zal dienen ter ondersteuning van de promotie van Airbadminton.</t>
  </si>
  <si>
    <t>Aantal bereikte leden</t>
  </si>
  <si>
    <t>Beheren van de e-commerce.</t>
  </si>
  <si>
    <t>INNO</t>
  </si>
  <si>
    <t>Uitvoeren communicatieplan ter promotie van de e-commerce.</t>
  </si>
  <si>
    <t>Badminton Vlaanderen wil tegen eind 2028 in elke Vlaamse provincie minstens 8 Let’s Play netten hebben geïnstalleerd.</t>
  </si>
  <si>
    <t>Aantal geplaatste Let's Play netten</t>
  </si>
  <si>
    <t>Uitwerken en uitvoeren promotiecampagne.</t>
  </si>
  <si>
    <t>Installeren Let's Play netten.</t>
  </si>
  <si>
    <t>Bevragen van de gemeente die een Let's Play net hebben geïnstalleerd.</t>
  </si>
  <si>
    <t xml:space="preserve">Badminton Vlaanderen organiseert in samenwerking met hun clubs en partners verschillende AirBadminton evenementen, waarbij de gebonden en ongebonden sporter op een laagdrempelige manier AirBadminton kan leren kennen. </t>
  </si>
  <si>
    <r>
      <t>Badminton Vlaanderen coördineert jaarlijks minstens</t>
    </r>
    <r>
      <rPr>
        <sz val="11"/>
        <color rgb="FFFF0000"/>
        <rFont val="Aptos Narrow"/>
        <family val="2"/>
      </rPr>
      <t xml:space="preserve"> </t>
    </r>
    <r>
      <rPr>
        <sz val="11"/>
        <rFont val="Aptos Narrow"/>
        <family val="2"/>
      </rPr>
      <t>15</t>
    </r>
    <r>
      <rPr>
        <sz val="11"/>
        <color rgb="FF000000"/>
        <rFont val="Aptos Narrow"/>
        <family val="2"/>
      </rPr>
      <t xml:space="preserve"> initiaties voor kinderen en bereikt hier jaarlijks 400 deelnemers mee.</t>
    </r>
  </si>
  <si>
    <t>Aantal initiaties</t>
  </si>
  <si>
    <t>Aanschrijven gemeentes en scholen.</t>
  </si>
  <si>
    <t>Uitvoeren van de initiatielessen.</t>
  </si>
  <si>
    <t>Bevragen van de deelnemers en organisatoren.</t>
  </si>
  <si>
    <t>Badminton Vlaanderen coördineert jaarlijks een tornooi Airbadminton.</t>
  </si>
  <si>
    <t>Organisatie event</t>
  </si>
  <si>
    <t>Zoeken van een locatie en datum voor het tornooi.</t>
  </si>
  <si>
    <t>Uitwerken en uitvoeren van een communicatieplan.</t>
  </si>
  <si>
    <t>Organisatie van het event.</t>
  </si>
  <si>
    <t>Bevragen van de deelnemers en partners.</t>
  </si>
  <si>
    <t>Badminton Vlaanderen ontwikkelt een box om uit te lenen met Airbadmintonmateriaal.</t>
  </si>
  <si>
    <t>Badminton Vlaanderen stelt tegen september 2025 een uitleenbox van Airbadminton samen.</t>
  </si>
  <si>
    <t>Uitleenboxen samenstellen</t>
  </si>
  <si>
    <t>Uitwerken van lessenpakket.</t>
  </si>
  <si>
    <t>Samenstellen boxen.</t>
  </si>
  <si>
    <t>Badminton Vlaanderen zoekt partners die deze box uitleent bij haar klanten.</t>
  </si>
  <si>
    <t>Aantal partners</t>
  </si>
  <si>
    <t>Contacteren partners (MOEV, Sportpret, …).</t>
  </si>
  <si>
    <t>Boxes tot bij de partners brengen.</t>
  </si>
  <si>
    <t>Badminton Vlaanderen brengt via deze uitleenboxen jaarlijks 300 personen in contact met Airbadminton.</t>
  </si>
  <si>
    <t>Beheren van de uitleenboxes (uitlenen, materiaal altijd in orde).</t>
  </si>
  <si>
    <t>Data verzamelen deelnemers.</t>
  </si>
  <si>
    <t>Badminton Vlaanderen / Officials</t>
  </si>
  <si>
    <t>Ontwikkelen van een gestructureerd traject binnen de werking van Badminton Vlaanderen om jeugdofficials te ondersteunen en te stimuleren, als antwoord op het dalende aantal officials.</t>
  </si>
  <si>
    <t xml:space="preserve">Ontwikkelen van beleid omtrent jeugdofficials binnen Badminton Vlaanderen. </t>
  </si>
  <si>
    <t>Analyse van verschillende doelgroepen</t>
  </si>
  <si>
    <t>Analyseren van de behoeften binnen de verschillende doelgroepen</t>
  </si>
  <si>
    <t>Ontwikkelen van een geintegreerd jeugdbeleid binnen de algemene werking van Badminton Vlaanderen</t>
  </si>
  <si>
    <t>Implementeren van jeugdofficialbeleid binnen de algemene werking van Badminton Vlaanderen.</t>
  </si>
  <si>
    <t>Acties ter promotie</t>
  </si>
  <si>
    <t>Sensibiliserende actie (opleiding) naar ouders en spelers toe</t>
  </si>
  <si>
    <t>Aftoetsen van jeugdofficialbeleid ten aanzien van andere clusters</t>
  </si>
  <si>
    <t>Ontwikkelen van een opleidingsprogramma voor jeugdofficials.</t>
  </si>
  <si>
    <t>Aantal inschrijvingen</t>
  </si>
  <si>
    <t>Opstarten van module 1 van opleidingsprogramma</t>
  </si>
  <si>
    <t>Opstarten van module 2 van opleidingsprogramma</t>
  </si>
  <si>
    <t>Instroom/doorstroom van officials vergroten ter ondersteuning van tornooien en interclubcompetities.</t>
  </si>
  <si>
    <t>Permanente vorming van officials.</t>
  </si>
  <si>
    <t>Aantal vormingen per cluster</t>
  </si>
  <si>
    <t>minstens 1 opleiding voor UM per jaar</t>
  </si>
  <si>
    <t>Koen</t>
  </si>
  <si>
    <t>minstens 1 opleiding voor REF per jaar</t>
  </si>
  <si>
    <t>minstens 1 opleiding voor LJ per jaar</t>
  </si>
  <si>
    <t>minstens 1 opleiding jeugdofficials per jaar</t>
  </si>
  <si>
    <t>minstens 2 opleidingen  voor WL per jaar</t>
  </si>
  <si>
    <t>Tegen 2026 worden de opleidingen voor UM/REF/WL gedeeltelijk gedigitaliseerd.</t>
  </si>
  <si>
    <t>Percentage van digitalisatie van cursus</t>
  </si>
  <si>
    <t>Vanaf 2026 wordt de opleiding UM voor het deel theorie 75% digitaal en 25% face to face gegeven</t>
  </si>
  <si>
    <t>Vanaf 2027 wordt de opleiding REF voor het deel theorie 75% digitaal en 25% face to face gegeven</t>
  </si>
  <si>
    <t>Badminton Vlaanderen zet in op sensibilisering en rekrutering van officials.</t>
  </si>
  <si>
    <t>Aantal acties voor officials</t>
  </si>
  <si>
    <t>Jaarlijks 20 berichten posten op sociale media over officials</t>
  </si>
  <si>
    <t>Geraldine/Koen</t>
  </si>
  <si>
    <t>CWFC</t>
  </si>
  <si>
    <t>Deelname aan ‘de week van de official’</t>
  </si>
  <si>
    <t>UM/REF/LR hebben gratis toegang tot grote evenementen georganiseerd door Badminton Vlaanderen</t>
  </si>
  <si>
    <t>ten minste 1 teambuildingdag organiseren per jaar</t>
  </si>
  <si>
    <t>Organisatie van online webinar voor rekrutering van nieuwe officials</t>
  </si>
  <si>
    <t>minstens 3 nieuwsbrieven voor officials per jaar uitgeven</t>
  </si>
  <si>
    <t>Een permanente, individuele evaluatie en ondersteuning .</t>
  </si>
  <si>
    <t>Totaal aantal evaluaties</t>
  </si>
  <si>
    <t>minstens 1 individuele evaluatie en begeleiding per UM per 3 jaar</t>
  </si>
  <si>
    <t>minstens 1 individuele evaluatie en begeleiding per REF per 3 jaar</t>
  </si>
  <si>
    <t>Officials uitzenden naar internationale tornooien.</t>
  </si>
  <si>
    <t>Aantal uitzendingen naar internationale tornooien</t>
  </si>
  <si>
    <t>per jaar worden er minstens 20 verschillende UM/REF/LR uitgezonden naar internationale tornooien</t>
  </si>
  <si>
    <t>Jaarlijkse bijscholingen voor UM-REF-WL organiseren.</t>
  </si>
  <si>
    <t>Aantal bijscholingen per jaar</t>
  </si>
  <si>
    <t>minstens 1 bijscholing per jaar  voor UM/LR</t>
  </si>
  <si>
    <t>minstens 1 bijscholing voor REF per jaar</t>
  </si>
  <si>
    <t>OD7</t>
  </si>
  <si>
    <t>Ontwikkelen van digitale module voor opvolging officials</t>
  </si>
  <si>
    <t>Ontwikkelde module tegen 2027</t>
  </si>
  <si>
    <t>Ontwikkelen van digitale module</t>
  </si>
  <si>
    <t>Implementatie van digitale module</t>
  </si>
  <si>
    <t>OD8</t>
  </si>
  <si>
    <t>Professionaliseren van een Badminton Umpire Panel (BUP) voor het leiden van een wedstrijd.</t>
  </si>
  <si>
    <t>Ontwikkelen module BUP tegen 2026</t>
  </si>
  <si>
    <t>Ontwikkelen van BUP voor Badminton Vlaanderen</t>
  </si>
  <si>
    <t>Aanbieden en ondersteunen van BUP aan alle clubs ter gebruik op tornooien</t>
  </si>
  <si>
    <t>Badminton Vlaanderen / Communicatie</t>
  </si>
  <si>
    <t>Opbouwen van een onderscheidende en relevante positie bij klanten &amp; stakeholders. (= Positioneringsstrategie)</t>
  </si>
  <si>
    <t>Implementatie van het nieuwe logo op alle draaghouders.</t>
  </si>
  <si>
    <t>Visuele tentoonstelling logo</t>
  </si>
  <si>
    <t>Ontwerp en bestellen van marketing materiaal (bv bestickering nieuwe crew van, notitieboekjes, textiel, ...)</t>
  </si>
  <si>
    <t>XCOM</t>
  </si>
  <si>
    <t>Communicatie- &amp; Marketingacties worden opgezet om het merk Badminton Vlaanderen te activeren.</t>
  </si>
  <si>
    <t>Aantal winacties</t>
  </si>
  <si>
    <t>Jaarlijks worden 4 winacties georganiseerd</t>
  </si>
  <si>
    <t>Versterken van gemeenschappelijke focus en betrokkenheid van medewerkers in lijn met de missie, visie, waarden (= Internal Branding strategie)</t>
  </si>
  <si>
    <t>Interne banden en commitment worden versterkt dankzij een intern communicatiebeleid</t>
  </si>
  <si>
    <t>Aantal interne opleidingen</t>
  </si>
  <si>
    <t>Voorzien van regelmatige afstemming- &amp; feedbackmomenten om alle medewerkers op één lijn te brengen</t>
  </si>
  <si>
    <t>Organisatie van een interne opleiding rond reputatiemanagement, verbindende communicatie en klantgerichtheid om een uniformisering uit te stralen</t>
  </si>
  <si>
    <t>Versterken van reputatie en creëren van positief imago om een community op te bouwen. (= Reputatiestrategie)</t>
  </si>
  <si>
    <t>Vergroten zichtbaarheid van 2 à 3 gezichten binnen de federatie in lijn met missie, visie &amp; waarden.</t>
  </si>
  <si>
    <t>Aantal communicaties per persoon</t>
  </si>
  <si>
    <t>Aanduiden van de 'gezichten' van Badminton Vlaanderen die ook als woordvoerder optreden</t>
  </si>
  <si>
    <t>Aanbieden van personal branding en social media training ter ondersteuning</t>
  </si>
  <si>
    <t>Per 'gezicht' wordt minimum 1x/maand over Badminton Vlaanderen gecommuniceerd via LinkedIn, ...</t>
  </si>
  <si>
    <t>Tegen 2028 fungeren 4 Ambassadeurs als voorbeeldfunctie. (Ambassadeursstrategie)</t>
  </si>
  <si>
    <t>Aantal ambassadeurs</t>
  </si>
  <si>
    <t xml:space="preserve">Een ambassadeursstrategie wordt uitgetekend </t>
  </si>
  <si>
    <t>Een oplijsting van namen wie in aanmerking komt als 'Ambassadeur'</t>
  </si>
  <si>
    <t>Een overeenkomst wordt opgezet per Ambassadeur met richtlijnen</t>
  </si>
  <si>
    <t>Monitoring, feedback- en evaluatiemomenten worden ingepland</t>
  </si>
  <si>
    <t>Vergroten van engagement vanuit de clubs en leden.</t>
  </si>
  <si>
    <t>Percentage openingsrate</t>
  </si>
  <si>
    <t>Vergroten van de openingsrate van de nieuwsbrief van 60% naar 80%</t>
  </si>
  <si>
    <t>Gepersonaliseerde communicatieboodschappen worden gedefinieerd en uitgevoerd, ondersteund door professioneel beeldmateriaal</t>
  </si>
  <si>
    <t>Opzetten van een fanstrategie. (= Fanstrategie)</t>
  </si>
  <si>
    <t>Aantal communitymembers</t>
  </si>
  <si>
    <t>Ontwikkelen van een fanstrategie</t>
  </si>
  <si>
    <t>Analyse van tools en apps voor communitybuilding</t>
  </si>
  <si>
    <t>Uitvoering communitystrategie</t>
  </si>
  <si>
    <t>SD4 - LOB</t>
  </si>
  <si>
    <t>Vergroten en promoten van de naamsbekendheid van Badminton Vlaanderen.</t>
  </si>
  <si>
    <t>Samenwerken met (lokale) stakeholders zoals gemeenten/steden/sportdiensten om badminton als sport te promoten.</t>
  </si>
  <si>
    <t>Aantal samenwerkingen</t>
  </si>
  <si>
    <t>Bij gemeenschappelijk organisaties zal de samenwerkingsgraad in 2025, 2026, 2027 75% bedragen en vanaf 2028 streven we naar 100% samenwerking met de betrokken stakeholders</t>
  </si>
  <si>
    <t>Vergroten van pers- &amp; media aandacht door middel van minimum 2x/jaar PR-support en/of acties</t>
  </si>
  <si>
    <t>Badminton Vlaanderen / Events</t>
  </si>
  <si>
    <t>Tegen 2028 willen we van de Yonex Belgian International een toekomstbestendig event maken wat een concrete meerwaarde (deelname Belgische spelers + umpires, persaandacht, commercieel, voor scholen en jeugdclubs)  voor de badmintonsport in Vlaanderen.</t>
  </si>
  <si>
    <t>Het evenement moet georganiseerd worden op een manier die zowel financieel als operationeel van hoge kwaliteit is.</t>
  </si>
  <si>
    <t>Begroting van evenement &amp; aantal kernteamleden</t>
  </si>
  <si>
    <t>Financieel break even draaien tegen 2028 door meer inkomsten te genereren</t>
  </si>
  <si>
    <t>Jasper</t>
  </si>
  <si>
    <t>EYBI</t>
  </si>
  <si>
    <t>Een kernteam van minimum 10 vrijwilligers met organisatorische kwaliteiten hebben</t>
  </si>
  <si>
    <t>Zoektocht naar een nieuwe locatie om tornooi zowel financieel als organisatorisch te optimaliseren</t>
  </si>
  <si>
    <t>Het evenement moet commerciële en promotionele meerwaarde genereren.</t>
  </si>
  <si>
    <t>/</t>
  </si>
  <si>
    <t>Organiseren van side events met een meerwaarde voor jeugd- en recreatieve badmintonspelers met als focus om nieuwe leden te krijgen</t>
  </si>
  <si>
    <t>Het event wordt via de nationale pers onder aandacht gebracht</t>
  </si>
  <si>
    <t>Jasper/Geraldine</t>
  </si>
  <si>
    <t>Tegen 2028 willen we dat alle Kampioenschappen (Belgische en Vlaamse) + internationale jeugdtornooien op een professionele manier georganiseerd worden.</t>
  </si>
  <si>
    <t>Jaarlijks zal Badminton Vlaanderen minstens 3 grote events coördineren.</t>
  </si>
  <si>
    <t>Aantal georganiseerde events</t>
  </si>
  <si>
    <t>Organisatie Belgisch Kampioenschap Elite</t>
  </si>
  <si>
    <t>EBKE</t>
  </si>
  <si>
    <t>Organisatie Belgisch Kampioenschap Jeugd</t>
  </si>
  <si>
    <t>EBKJ</t>
  </si>
  <si>
    <t>Organisatie Belgisch Kampioenschap G-Badminton</t>
  </si>
  <si>
    <t>EBKG</t>
  </si>
  <si>
    <t>Organisatie Belgisch Kampioenschap Senioren</t>
  </si>
  <si>
    <t>EBKS</t>
  </si>
  <si>
    <t>Organisatie Vlaams Kampioenschap Elite</t>
  </si>
  <si>
    <t>EVK</t>
  </si>
  <si>
    <t>Ondersteuning internationale jeugdtornooien</t>
  </si>
  <si>
    <t>EAW</t>
  </si>
  <si>
    <t>Door middel van een gedetailleerd draaiboek en strikte organisatievoorwaarden streven we ernaar de coherentie en kwaliteit van elk evenement te waarborgen en continu te verbeteren.</t>
  </si>
  <si>
    <t>Het inzetten van het Event Support Team om de logistieke en operationele aspecten van evenementen te stroomlijnen</t>
  </si>
  <si>
    <t>Vaste clubs per provincie zoeken die om de 8 jaar een event willen/kunnen organiseren</t>
  </si>
  <si>
    <t xml:space="preserve">Livestream voorzien op elk Vlaams - en Belgisch Kampioenschap </t>
  </si>
  <si>
    <t>Randactiviteiten organiseren om legacy van de events te vergroten in de lokale omgeving</t>
  </si>
  <si>
    <t>We zetten samenwerkingen op met lokale besturen en stakeholders (2025-2027: 75%, 2028: 100%)</t>
  </si>
  <si>
    <t>Tegen 2028 zal een volledig operationeel Event Support Team (EST) opgestart zijn.</t>
  </si>
  <si>
    <t>Aantal personen in EST</t>
  </si>
  <si>
    <t>Tegen 2026 stellen we een EST samen met minstens 2 personen per provincie</t>
  </si>
  <si>
    <t>We ontwikkelen een standaardprocedure voor het EST</t>
  </si>
  <si>
    <t>Vanaf 2027 kunnen leden van het Event Support Team een opleiding volgen</t>
  </si>
  <si>
    <t>De werking en individuele bijdrage van het Event Support Team worden jaarlijks in december geëvalueerd op basis van feedback van de teamleden en de clubs</t>
  </si>
  <si>
    <t>Tegen 2028 streven we ernaar om een solide organisatiestructuur te hebben opgezet en een gedegen financieel plan te hebben ontwikkeld om een Internationaal Kampioenschap te organiseren.</t>
  </si>
  <si>
    <t>Tegen 2028 willen we een financieel en organisatorisch plan klaar hebben om een Europees Kampioenschap te organiseren in 2030 ter ere van de 200e verjaardag van België.</t>
  </si>
  <si>
    <t>Plan van aanpak EK</t>
  </si>
  <si>
    <t>Opstellen van een event draaiboek en financieel plan voor de organisatie van het event en het EK effectief toegewezen te krijgen door Badminton Europe</t>
  </si>
  <si>
    <t>Op de been brengen van een sterk organisatieteam van 10 vrijwilligers wat zijn schouders mee onder de organisatie wil zetten</t>
  </si>
  <si>
    <t>Een locatie vinden waarbij voldoende mogelijkheden zijn zodat het evenement zowel sportief als extrasportief een grote indruk kan nalaten</t>
  </si>
  <si>
    <t>Sponsorinkomsten verzamelen wat minimaal gelijk is aan de kosten van de organisation fee</t>
  </si>
  <si>
    <t>Tegen 2028 willen we de haalbaarheid onderzoeken van het organiseren van een vierjaarlijks parabadmintontornooi.</t>
  </si>
  <si>
    <t>Plan van aanpak parabadminton event</t>
  </si>
  <si>
    <t>Opstellen van financieel plan in samenspraak met overige partners.</t>
  </si>
  <si>
    <t>Ontwerpen van draaiboek voor organisatie van Internationaal event in samenspraak met partners.</t>
  </si>
  <si>
    <t>Tijdens de opstartfase (2025-2026) zal er jaarlijks minstens 2 contactmomenten georganiseerd worden om ervaring op te doen omtrent de organisatie van intenationale parabadminton events.</t>
  </si>
  <si>
    <t>Badminton Vlaanderen/ Overige werking</t>
  </si>
  <si>
    <t>Algemene werking</t>
  </si>
  <si>
    <t>Dienstencentrum vaste kost</t>
  </si>
  <si>
    <t>Bijdragen (KBBF, BE,...)</t>
  </si>
  <si>
    <t>Huur/onderhoud</t>
  </si>
  <si>
    <t>ADC</t>
  </si>
  <si>
    <t>ICT</t>
  </si>
  <si>
    <t>ASOF</t>
  </si>
  <si>
    <t>Leasing bedrijfswagen</t>
  </si>
  <si>
    <t>AVOE</t>
  </si>
  <si>
    <t>Kost minibussen</t>
  </si>
  <si>
    <t>Afschrijvingen</t>
  </si>
  <si>
    <t>Fin Opvolging (revisor, SBB, fin commissies)</t>
  </si>
  <si>
    <t>AFIN</t>
  </si>
  <si>
    <t>A8</t>
  </si>
  <si>
    <t>Uitleendienst</t>
  </si>
  <si>
    <t>AUD</t>
  </si>
  <si>
    <t>A9</t>
  </si>
  <si>
    <t>Ledenbeheer</t>
  </si>
  <si>
    <t>Bestuursorgaan</t>
  </si>
  <si>
    <t>Goed Bestuur</t>
  </si>
  <si>
    <t>ABO</t>
  </si>
  <si>
    <t>Verplaatsingsonkosten</t>
  </si>
  <si>
    <t>Variabele kosten</t>
  </si>
  <si>
    <t>Organisatie activiteiten (AV, BAV, beleidsdag, …)</t>
  </si>
  <si>
    <t>Personeel</t>
  </si>
  <si>
    <t>Loonkost</t>
  </si>
  <si>
    <t>AP</t>
  </si>
  <si>
    <t>Overheid</t>
  </si>
  <si>
    <t>Algemene inkomsten/uitgaven</t>
  </si>
  <si>
    <t>Subsidie Sport Vlaanderen</t>
  </si>
  <si>
    <t>Lidgeld</t>
  </si>
  <si>
    <t>ACL</t>
  </si>
  <si>
    <t>Verzekering</t>
  </si>
  <si>
    <t>AVERZ</t>
  </si>
  <si>
    <t>Sponsoring &amp; Termijnsparen</t>
  </si>
  <si>
    <t>Subsidie Provinciale verenigingen</t>
  </si>
  <si>
    <t>ASPR</t>
  </si>
  <si>
    <t>DM2</t>
  </si>
  <si>
    <t>Topsport</t>
  </si>
  <si>
    <t>TP</t>
  </si>
  <si>
    <t>Structuur Elite</t>
  </si>
  <si>
    <t>OPBAD2</t>
  </si>
  <si>
    <t>Structuur Jeugd</t>
  </si>
  <si>
    <t>OPBAD1</t>
  </si>
  <si>
    <t>Badminton Vlaanderen / Overzicht</t>
  </si>
  <si>
    <t>Werking</t>
  </si>
  <si>
    <t>Totaal 2025</t>
  </si>
  <si>
    <t>Totaal 2026</t>
  </si>
  <si>
    <t>Totaal 2027</t>
  </si>
  <si>
    <t>Totaal 2028</t>
  </si>
  <si>
    <t>Events</t>
  </si>
  <si>
    <t>Integriteit &amp; Gezond sporten</t>
  </si>
  <si>
    <t>Jeugd</t>
  </si>
  <si>
    <t>Opleiding</t>
  </si>
  <si>
    <t>G-Badminton</t>
  </si>
  <si>
    <t>Communicatie</t>
  </si>
  <si>
    <t>Recreanten</t>
  </si>
  <si>
    <t>Overige werking</t>
  </si>
  <si>
    <t>Sportclubondersteuning</t>
  </si>
  <si>
    <t>Innovatie</t>
  </si>
  <si>
    <t>Competitieve Aspecten</t>
  </si>
  <si>
    <t>Officials</t>
  </si>
  <si>
    <t>Totaal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</si>
</sst>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quot;\ #,##0.00;[Red]&quot;€&quot;\ \-#,##0.00"/>
    <numFmt numFmtId="44" formatCode="_ &quot;€&quot;\ * #,##0.00_ ;_ &quot;€&quot;\ * \-#,##0.00_ ;_ &quot;€&quot;\ * &quot;-&quot;??_ ;_ @_ "/>
    <numFmt numFmtId="164" formatCode="#,##0.00\ &quot;€&quot;;[Red]\-#,##0.00\ &quot;€&quot;"/>
    <numFmt numFmtId="165" formatCode="&quot;€&quot;\ #,##0.00"/>
  </numFmts>
  <fonts count="35">
    <font>
      <sz val="11"/>
      <color theme="1"/>
      <name val="Calibri"/>
      <family val="2"/>
      <scheme val="minor"/>
    </font>
    <font>
      <sz val="11"/>
      <color rgb="FF000000"/>
      <name val="Calibri"/>
      <family val="2"/>
      <scheme val="minor"/>
    </font>
    <font>
      <b/>
      <sz val="11"/>
      <color rgb="FFFFFFFF"/>
      <name val="Calibri"/>
      <family val="2"/>
      <scheme val="minor"/>
    </font>
    <font>
      <b/>
      <sz val="11"/>
      <color rgb="FF000000"/>
      <name val="Calibri"/>
      <family val="2"/>
      <scheme val="minor"/>
    </font>
    <font>
      <i/>
      <sz val="11"/>
      <color rgb="FF000000"/>
      <name val="Calibri"/>
      <family val="2"/>
      <scheme val="minor"/>
    </font>
    <font>
      <sz val="11"/>
      <name val="Calibri"/>
      <family val="2"/>
      <scheme val="minor"/>
    </font>
    <font>
      <sz val="9"/>
      <color rgb="FF000000"/>
      <name val="Calibri"/>
      <family val="2"/>
      <scheme val="minor"/>
    </font>
    <font>
      <b/>
      <sz val="8"/>
      <color rgb="FF000000"/>
      <name val="Calibri"/>
      <family val="2"/>
      <scheme val="minor"/>
    </font>
    <font>
      <sz val="8"/>
      <color rgb="FF000000"/>
      <name val="Calibri"/>
      <family val="2"/>
      <scheme val="minor"/>
    </font>
    <font>
      <b/>
      <sz val="9"/>
      <color rgb="FF000000"/>
      <name val="Calibri"/>
      <family val="2"/>
      <scheme val="minor"/>
    </font>
    <font>
      <sz val="14"/>
      <color rgb="FF000000"/>
      <name val="Calibri"/>
      <family val="2"/>
      <scheme val="minor"/>
    </font>
    <font>
      <b/>
      <sz val="18"/>
      <color theme="1"/>
      <name val="Calibri"/>
      <family val="2"/>
      <scheme val="minor"/>
    </font>
    <font>
      <sz val="8"/>
      <name val="Calibri"/>
      <family val="2"/>
      <scheme val="minor"/>
    </font>
    <font>
      <b/>
      <sz val="18"/>
      <color rgb="FF000000"/>
      <name val="Aptos Narrow"/>
      <family val="2"/>
    </font>
    <font>
      <sz val="14"/>
      <color rgb="FF000000"/>
      <name val="Aptos Narrow"/>
      <family val="2"/>
    </font>
    <font>
      <sz val="11"/>
      <color rgb="FF000000"/>
      <name val="Aptos Narrow"/>
      <family val="2"/>
    </font>
    <font>
      <sz val="11"/>
      <name val="Aptos Narrow"/>
      <family val="2"/>
    </font>
    <font>
      <sz val="9"/>
      <color rgb="FF000000"/>
      <name val="Aptos Narrow"/>
      <family val="2"/>
    </font>
    <font>
      <b/>
      <sz val="11"/>
      <color rgb="FFFFFFFF"/>
      <name val="Aptos Narrow"/>
      <family val="2"/>
    </font>
    <font>
      <b/>
      <sz val="8"/>
      <color rgb="FFFFFFFF"/>
      <name val="Aptos Narrow"/>
      <family val="2"/>
    </font>
    <font>
      <b/>
      <sz val="8"/>
      <color rgb="FF000000"/>
      <name val="Aptos Narrow"/>
      <family val="2"/>
    </font>
    <font>
      <sz val="8"/>
      <color rgb="FF000000"/>
      <name val="Aptos Narrow"/>
      <family val="2"/>
    </font>
    <font>
      <b/>
      <sz val="11"/>
      <color rgb="FF000000"/>
      <name val="Aptos Narrow"/>
      <family val="2"/>
    </font>
    <font>
      <sz val="11"/>
      <color rgb="FFFF0000"/>
      <name val="Aptos Narrow"/>
      <family val="2"/>
    </font>
    <font>
      <b/>
      <sz val="9"/>
      <color rgb="FF000000"/>
      <name val="Aptos Narrow"/>
      <family val="2"/>
    </font>
    <font>
      <i/>
      <sz val="11"/>
      <color rgb="FF000000"/>
      <name val="Aptos Narrow"/>
      <family val="2"/>
    </font>
    <font>
      <b/>
      <sz val="8"/>
      <name val="Aptos Narrow"/>
      <family val="2"/>
    </font>
    <font>
      <sz val="8"/>
      <color rgb="FFFFFFFF"/>
      <name val="Aptos Narrow"/>
      <family val="2"/>
    </font>
    <font>
      <b/>
      <sz val="8"/>
      <color theme="0"/>
      <name val="Aptos Narrow"/>
      <family val="2"/>
    </font>
    <font>
      <sz val="11"/>
      <color theme="1"/>
      <name val="Aptos Narrow"/>
      <family val="2"/>
    </font>
    <font>
      <i/>
      <sz val="11"/>
      <color theme="1"/>
      <name val="Aptos Narrow"/>
      <family val="2"/>
    </font>
    <font>
      <b/>
      <sz val="18"/>
      <color theme="1"/>
      <name val="Aptos Narrow"/>
      <family val="2"/>
    </font>
    <font>
      <b/>
      <sz val="11"/>
      <color theme="1"/>
      <name val="Aptos Narrow"/>
      <family val="2"/>
    </font>
    <font>
      <b/>
      <sz val="11"/>
      <color rgb="FFFF0000"/>
      <name val="Aptos Narrow"/>
      <family val="2"/>
    </font>
    <font>
      <sz val="8"/>
      <color rgb="FF000000"/>
      <name val="Aptos Narrow"/>
    </font>
  </fonts>
  <fills count="23">
    <fill>
      <patternFill patternType="none"/>
    </fill>
    <fill>
      <patternFill patternType="gray125"/>
    </fill>
    <fill>
      <patternFill patternType="solid">
        <fgColor rgb="FF006FB7"/>
        <bgColor indexed="64"/>
      </patternFill>
    </fill>
    <fill>
      <patternFill patternType="solid">
        <fgColor rgb="FF39B4E8"/>
        <bgColor indexed="64"/>
      </patternFill>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
      <patternFill patternType="solid">
        <fgColor theme="0" tint="-0.499984740745262"/>
        <bgColor indexed="64"/>
      </patternFill>
    </fill>
    <fill>
      <patternFill patternType="solid">
        <fgColor rgb="FF00B0F0"/>
        <bgColor indexed="64"/>
      </patternFill>
    </fill>
    <fill>
      <patternFill patternType="solid">
        <fgColor rgb="FF92D050"/>
        <bgColor indexed="64"/>
      </patternFill>
    </fill>
    <fill>
      <patternFill patternType="solid">
        <fgColor rgb="FFFFFF00"/>
        <bgColor indexed="64"/>
      </patternFill>
    </fill>
    <fill>
      <patternFill patternType="solid">
        <fgColor rgb="FFD9D9D9"/>
        <bgColor rgb="FF000000"/>
      </patternFill>
    </fill>
    <fill>
      <patternFill patternType="solid">
        <fgColor rgb="FF006FB7"/>
        <bgColor rgb="FF000000"/>
      </patternFill>
    </fill>
    <fill>
      <patternFill patternType="solid">
        <fgColor rgb="FF39B4E8"/>
        <bgColor rgb="FF000000"/>
      </patternFill>
    </fill>
    <fill>
      <patternFill patternType="solid">
        <fgColor rgb="FFBFBFBF"/>
        <bgColor rgb="FF000000"/>
      </patternFill>
    </fill>
    <fill>
      <patternFill patternType="solid">
        <fgColor rgb="FF808080"/>
        <bgColor rgb="FF000000"/>
      </patternFill>
    </fill>
    <fill>
      <patternFill patternType="solid">
        <fgColor rgb="FFFFFFFF"/>
        <bgColor rgb="FF000000"/>
      </patternFill>
    </fill>
    <fill>
      <patternFill patternType="solid">
        <fgColor theme="0" tint="-0.34998626667073579"/>
        <bgColor indexed="64"/>
      </patternFill>
    </fill>
    <fill>
      <patternFill patternType="solid">
        <fgColor rgb="FF0070C0"/>
        <bgColor rgb="FF000000"/>
      </patternFill>
    </fill>
    <fill>
      <patternFill patternType="solid">
        <fgColor rgb="FF00B0F0"/>
        <bgColor rgb="FF000000"/>
      </patternFill>
    </fill>
    <fill>
      <patternFill patternType="solid">
        <fgColor rgb="FF92D050"/>
        <bgColor rgb="FF000000"/>
      </patternFill>
    </fill>
    <fill>
      <patternFill patternType="solid">
        <fgColor rgb="FFA6A6A6"/>
        <bgColor rgb="FF000000"/>
      </patternFill>
    </fill>
    <fill>
      <patternFill patternType="solid">
        <fgColor theme="0" tint="-0.34998626667073579"/>
        <bgColor rgb="FF000000"/>
      </patternFill>
    </fill>
  </fills>
  <borders count="57">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ck">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rgb="FF000000"/>
      </left>
      <right style="medium">
        <color rgb="FF000000"/>
      </right>
      <top style="medium">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medium">
        <color indexed="64"/>
      </left>
      <right style="thin">
        <color indexed="64"/>
      </right>
      <top style="medium">
        <color indexed="64"/>
      </top>
      <bottom style="medium">
        <color rgb="FF000000"/>
      </bottom>
      <diagonal/>
    </border>
    <border>
      <left style="thin">
        <color indexed="64"/>
      </left>
      <right style="medium">
        <color indexed="64"/>
      </right>
      <top style="medium">
        <color indexed="64"/>
      </top>
      <bottom style="medium">
        <color rgb="FF000000"/>
      </bottom>
      <diagonal/>
    </border>
    <border>
      <left style="medium">
        <color rgb="FF000000"/>
      </left>
      <right style="medium">
        <color rgb="FF000000"/>
      </right>
      <top style="medium">
        <color rgb="FF000000"/>
      </top>
      <bottom/>
      <diagonal/>
    </border>
    <border>
      <left style="medium">
        <color indexed="64"/>
      </left>
      <right/>
      <top style="medium">
        <color indexed="64"/>
      </top>
      <bottom/>
      <diagonal/>
    </border>
    <border>
      <left/>
      <right style="medium">
        <color rgb="FF000000"/>
      </right>
      <top style="medium">
        <color rgb="FF000000"/>
      </top>
      <bottom/>
      <diagonal/>
    </border>
    <border>
      <left style="medium">
        <color rgb="FF000000"/>
      </left>
      <right/>
      <top style="medium">
        <color rgb="FF000000"/>
      </top>
      <bottom/>
      <diagonal/>
    </border>
    <border>
      <left/>
      <right/>
      <top style="medium">
        <color indexed="64"/>
      </top>
      <bottom/>
      <diagonal/>
    </border>
    <border>
      <left/>
      <right/>
      <top style="medium">
        <color rgb="FF000000"/>
      </top>
      <bottom/>
      <diagonal/>
    </border>
    <border>
      <left style="medium">
        <color indexed="64"/>
      </left>
      <right style="medium">
        <color indexed="64"/>
      </right>
      <top/>
      <bottom/>
      <diagonal/>
    </border>
    <border>
      <left/>
      <right style="medium">
        <color indexed="64"/>
      </right>
      <top/>
      <bottom/>
      <diagonal/>
    </border>
    <border>
      <left/>
      <right style="thin">
        <color indexed="64"/>
      </right>
      <top/>
      <bottom style="medium">
        <color indexed="64"/>
      </bottom>
      <diagonal/>
    </border>
    <border>
      <left style="thick">
        <color indexed="64"/>
      </left>
      <right style="medium">
        <color indexed="64"/>
      </right>
      <top/>
      <bottom style="medium">
        <color indexed="64"/>
      </bottom>
      <diagonal/>
    </border>
    <border>
      <left style="medium">
        <color rgb="FF000000"/>
      </left>
      <right style="medium">
        <color indexed="64"/>
      </right>
      <top style="medium">
        <color rgb="FF000000"/>
      </top>
      <bottom style="medium">
        <color rgb="FF000000"/>
      </bottom>
      <diagonal/>
    </border>
    <border>
      <left style="medium">
        <color indexed="64"/>
      </left>
      <right style="medium">
        <color indexed="64"/>
      </right>
      <top style="medium">
        <color rgb="FF000000"/>
      </top>
      <bottom style="medium">
        <color rgb="FF000000"/>
      </bottom>
      <diagonal/>
    </border>
    <border>
      <left style="thick">
        <color rgb="FF000000"/>
      </left>
      <right style="thick">
        <color rgb="FF000000"/>
      </right>
      <top style="thick">
        <color rgb="FF000000"/>
      </top>
      <bottom style="thick">
        <color rgb="FF000000"/>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top/>
      <bottom/>
      <diagonal/>
    </border>
    <border>
      <left/>
      <right style="medium">
        <color indexed="64"/>
      </right>
      <top style="medium">
        <color indexed="64"/>
      </top>
      <bottom/>
      <diagonal/>
    </border>
    <border>
      <left/>
      <right style="thick">
        <color indexed="64"/>
      </right>
      <top style="medium">
        <color indexed="64"/>
      </top>
      <bottom style="medium">
        <color indexed="64"/>
      </bottom>
      <diagonal/>
    </border>
    <border>
      <left/>
      <right style="thin">
        <color indexed="64"/>
      </right>
      <top style="medium">
        <color indexed="64"/>
      </top>
      <bottom/>
      <diagonal/>
    </border>
    <border>
      <left style="thin">
        <color indexed="64"/>
      </left>
      <right style="thick">
        <color indexed="64"/>
      </right>
      <top style="medium">
        <color indexed="64"/>
      </top>
      <bottom/>
      <diagonal/>
    </border>
    <border>
      <left style="thin">
        <color indexed="64"/>
      </left>
      <right style="thick">
        <color indexed="64"/>
      </right>
      <top/>
      <bottom style="medium">
        <color indexed="64"/>
      </bottom>
      <diagonal/>
    </border>
    <border>
      <left style="medium">
        <color indexed="64"/>
      </left>
      <right style="thick">
        <color indexed="64"/>
      </right>
      <top style="medium">
        <color indexed="64"/>
      </top>
      <bottom style="medium">
        <color indexed="64"/>
      </bottom>
      <diagonal/>
    </border>
    <border>
      <left style="medium">
        <color indexed="64"/>
      </left>
      <right style="thick">
        <color indexed="64"/>
      </right>
      <top style="medium">
        <color indexed="64"/>
      </top>
      <bottom/>
      <diagonal/>
    </border>
    <border>
      <left style="medium">
        <color indexed="64"/>
      </left>
      <right style="thick">
        <color indexed="64"/>
      </right>
      <top/>
      <bottom style="medium">
        <color indexed="64"/>
      </bottom>
      <diagonal/>
    </border>
    <border>
      <left style="thin">
        <color indexed="64"/>
      </left>
      <right style="thick">
        <color indexed="64"/>
      </right>
      <top style="medium">
        <color indexed="64"/>
      </top>
      <bottom style="medium">
        <color indexed="64"/>
      </bottom>
      <diagonal/>
    </border>
    <border>
      <left/>
      <right style="thick">
        <color indexed="64"/>
      </right>
      <top/>
      <bottom style="medium">
        <color indexed="64"/>
      </bottom>
      <diagonal/>
    </border>
    <border>
      <left/>
      <right style="thin">
        <color indexed="64"/>
      </right>
      <top style="medium">
        <color indexed="64"/>
      </top>
      <bottom style="medium">
        <color rgb="FF000000"/>
      </bottom>
      <diagonal/>
    </border>
    <border>
      <left/>
      <right style="thin">
        <color rgb="FF000000"/>
      </right>
      <top style="thin">
        <color rgb="FF000000"/>
      </top>
      <bottom style="medium">
        <color rgb="FF000000"/>
      </bottom>
      <diagonal/>
    </border>
    <border>
      <left style="thick">
        <color indexed="64"/>
      </left>
      <right style="thin">
        <color indexed="64"/>
      </right>
      <top style="medium">
        <color indexed="64"/>
      </top>
      <bottom style="medium">
        <color indexed="64"/>
      </bottom>
      <diagonal/>
    </border>
    <border>
      <left style="thin">
        <color rgb="FF000000"/>
      </left>
      <right style="thin">
        <color rgb="FF000000"/>
      </right>
      <top/>
      <bottom style="thin">
        <color rgb="FF000000"/>
      </bottom>
      <diagonal/>
    </border>
    <border>
      <left style="thick">
        <color indexed="64"/>
      </left>
      <right style="thin">
        <color indexed="64"/>
      </right>
      <top/>
      <bottom style="medium">
        <color indexed="64"/>
      </bottom>
      <diagonal/>
    </border>
    <border>
      <left style="thick">
        <color indexed="64"/>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right style="thick">
        <color indexed="64"/>
      </right>
      <top style="medium">
        <color indexed="64"/>
      </top>
      <bottom/>
      <diagonal/>
    </border>
    <border>
      <left/>
      <right style="thin">
        <color indexed="64"/>
      </right>
      <top/>
      <bottom/>
      <diagonal/>
    </border>
    <border>
      <left style="thin">
        <color rgb="FF000000"/>
      </left>
      <right style="thin">
        <color rgb="FF000000"/>
      </right>
      <top style="medium">
        <color rgb="FF000000"/>
      </top>
      <bottom/>
      <diagonal/>
    </border>
  </borders>
  <cellStyleXfs count="1">
    <xf numFmtId="0" fontId="0" fillId="0" borderId="0"/>
  </cellStyleXfs>
  <cellXfs count="603">
    <xf numFmtId="0" fontId="0" fillId="0" borderId="0" xfId="0"/>
    <xf numFmtId="0" fontId="0" fillId="0" borderId="0" xfId="0" applyAlignment="1">
      <alignment vertical="top" wrapText="1"/>
    </xf>
    <xf numFmtId="0" fontId="5" fillId="4" borderId="1" xfId="0" applyFont="1" applyFill="1" applyBorder="1" applyAlignment="1">
      <alignment vertical="top" wrapText="1"/>
    </xf>
    <xf numFmtId="0" fontId="1" fillId="4" borderId="1" xfId="0" applyFont="1" applyFill="1" applyBorder="1" applyAlignment="1">
      <alignment horizontal="center" vertical="top" wrapText="1"/>
    </xf>
    <xf numFmtId="0" fontId="0" fillId="2" borderId="1" xfId="0" applyFill="1" applyBorder="1" applyAlignment="1">
      <alignment vertical="top" wrapText="1"/>
    </xf>
    <xf numFmtId="0" fontId="3" fillId="0" borderId="1" xfId="0" applyFont="1" applyBorder="1" applyAlignment="1">
      <alignment vertical="top" wrapText="1"/>
    </xf>
    <xf numFmtId="0" fontId="0" fillId="3" borderId="1" xfId="0" applyFill="1" applyBorder="1" applyAlignment="1">
      <alignment vertical="top" wrapText="1"/>
    </xf>
    <xf numFmtId="0" fontId="1" fillId="0" borderId="1" xfId="0" applyFont="1" applyBorder="1" applyAlignment="1">
      <alignment vertical="top" wrapText="1"/>
    </xf>
    <xf numFmtId="0" fontId="4" fillId="0" borderId="1" xfId="0" applyFont="1" applyBorder="1" applyAlignment="1">
      <alignment vertical="top" wrapText="1"/>
    </xf>
    <xf numFmtId="0" fontId="0" fillId="0" borderId="1" xfId="0" applyBorder="1" applyAlignment="1">
      <alignment vertical="top" wrapText="1"/>
    </xf>
    <xf numFmtId="0" fontId="4" fillId="3" borderId="1" xfId="0" applyFont="1" applyFill="1" applyBorder="1" applyAlignment="1">
      <alignment vertical="top" wrapText="1"/>
    </xf>
    <xf numFmtId="0" fontId="0" fillId="6" borderId="1" xfId="0" applyFill="1" applyBorder="1" applyAlignment="1">
      <alignment vertical="top" wrapText="1"/>
    </xf>
    <xf numFmtId="0" fontId="1" fillId="6" borderId="1" xfId="0" applyFont="1" applyFill="1" applyBorder="1" applyAlignment="1">
      <alignment vertical="top" wrapText="1"/>
    </xf>
    <xf numFmtId="0" fontId="0" fillId="7" borderId="1" xfId="0" applyFill="1" applyBorder="1" applyAlignment="1">
      <alignment vertical="top" wrapText="1"/>
    </xf>
    <xf numFmtId="0" fontId="0" fillId="5" borderId="1" xfId="0" applyFill="1" applyBorder="1" applyAlignment="1">
      <alignment vertical="top" wrapText="1"/>
    </xf>
    <xf numFmtId="165" fontId="0" fillId="0" borderId="0" xfId="0" applyNumberFormat="1" applyAlignment="1">
      <alignment vertical="top" wrapText="1"/>
    </xf>
    <xf numFmtId="165" fontId="6" fillId="4" borderId="2" xfId="0" applyNumberFormat="1" applyFont="1" applyFill="1" applyBorder="1" applyAlignment="1">
      <alignment horizontal="center" vertical="top" wrapText="1"/>
    </xf>
    <xf numFmtId="165" fontId="6" fillId="4" borderId="3" xfId="0" applyNumberFormat="1" applyFont="1" applyFill="1" applyBorder="1" applyAlignment="1">
      <alignment horizontal="center" vertical="top" wrapText="1"/>
    </xf>
    <xf numFmtId="165" fontId="7" fillId="0" borderId="2" xfId="0" applyNumberFormat="1" applyFont="1" applyBorder="1" applyAlignment="1">
      <alignment horizontal="center" vertical="top" wrapText="1"/>
    </xf>
    <xf numFmtId="165" fontId="7" fillId="0" borderId="3" xfId="0" applyNumberFormat="1" applyFont="1" applyBorder="1" applyAlignment="1">
      <alignment horizontal="center" vertical="top" wrapText="1"/>
    </xf>
    <xf numFmtId="165" fontId="8" fillId="0" borderId="2" xfId="0" applyNumberFormat="1" applyFont="1" applyBorder="1" applyAlignment="1">
      <alignment horizontal="center" vertical="top" wrapText="1"/>
    </xf>
    <xf numFmtId="165" fontId="8" fillId="0" borderId="3" xfId="0" applyNumberFormat="1" applyFont="1" applyBorder="1" applyAlignment="1">
      <alignment horizontal="center" vertical="top" wrapText="1"/>
    </xf>
    <xf numFmtId="165" fontId="8" fillId="0" borderId="2" xfId="0" applyNumberFormat="1" applyFont="1" applyBorder="1" applyAlignment="1">
      <alignment vertical="top" wrapText="1"/>
    </xf>
    <xf numFmtId="165" fontId="8" fillId="0" borderId="3" xfId="0" applyNumberFormat="1" applyFont="1" applyBorder="1" applyAlignment="1">
      <alignment vertical="top" wrapText="1"/>
    </xf>
    <xf numFmtId="165" fontId="9" fillId="0" borderId="2" xfId="0" applyNumberFormat="1" applyFont="1" applyBorder="1" applyAlignment="1">
      <alignment horizontal="center" vertical="top" wrapText="1"/>
    </xf>
    <xf numFmtId="165" fontId="9" fillId="0" borderId="3" xfId="0" applyNumberFormat="1" applyFont="1" applyBorder="1" applyAlignment="1">
      <alignment horizontal="center" vertical="top" wrapText="1"/>
    </xf>
    <xf numFmtId="0" fontId="1" fillId="0" borderId="1" xfId="0" applyFont="1" applyBorder="1" applyAlignment="1">
      <alignment wrapText="1"/>
    </xf>
    <xf numFmtId="0" fontId="0" fillId="8" borderId="1" xfId="0" applyFill="1" applyBorder="1" applyAlignment="1">
      <alignment vertical="top" wrapText="1"/>
    </xf>
    <xf numFmtId="0" fontId="1" fillId="9" borderId="1" xfId="0" applyFont="1" applyFill="1" applyBorder="1" applyAlignment="1">
      <alignment vertical="top" wrapText="1"/>
    </xf>
    <xf numFmtId="0" fontId="0" fillId="0" borderId="0" xfId="0" applyAlignment="1">
      <alignment horizontal="center" vertical="top" wrapText="1"/>
    </xf>
    <xf numFmtId="165" fontId="1" fillId="0" borderId="0" xfId="0" applyNumberFormat="1" applyFont="1" applyAlignment="1">
      <alignment vertical="top" wrapText="1"/>
    </xf>
    <xf numFmtId="165" fontId="8" fillId="10" borderId="2" xfId="0" applyNumberFormat="1" applyFont="1" applyFill="1" applyBorder="1" applyAlignment="1">
      <alignment vertical="top" wrapText="1"/>
    </xf>
    <xf numFmtId="0" fontId="1" fillId="0" borderId="1" xfId="0" applyFont="1" applyBorder="1" applyAlignment="1">
      <alignment horizontal="left" vertical="top" wrapText="1"/>
    </xf>
    <xf numFmtId="0" fontId="0" fillId="17" borderId="1" xfId="0" applyFill="1" applyBorder="1" applyAlignment="1">
      <alignment vertical="top" wrapText="1"/>
    </xf>
    <xf numFmtId="165" fontId="8" fillId="7" borderId="2" xfId="0" applyNumberFormat="1" applyFont="1" applyFill="1" applyBorder="1" applyAlignment="1">
      <alignment horizontal="center" vertical="top" wrapText="1"/>
    </xf>
    <xf numFmtId="165" fontId="7" fillId="6" borderId="2" xfId="0" applyNumberFormat="1" applyFont="1" applyFill="1" applyBorder="1" applyAlignment="1">
      <alignment horizontal="center" vertical="top" wrapText="1"/>
    </xf>
    <xf numFmtId="0" fontId="1" fillId="9" borderId="1" xfId="0" applyFont="1" applyFill="1" applyBorder="1" applyAlignment="1">
      <alignment horizontal="left" vertical="top" wrapText="1"/>
    </xf>
    <xf numFmtId="0" fontId="1" fillId="17" borderId="1" xfId="0" applyFont="1" applyFill="1" applyBorder="1" applyAlignment="1">
      <alignment vertical="top" wrapText="1"/>
    </xf>
    <xf numFmtId="0" fontId="2" fillId="2" borderId="1" xfId="0" applyFont="1" applyFill="1" applyBorder="1" applyAlignment="1">
      <alignment vertical="top" wrapText="1"/>
    </xf>
    <xf numFmtId="0" fontId="10" fillId="4" borderId="1" xfId="0" applyFont="1" applyFill="1" applyBorder="1" applyAlignment="1">
      <alignment horizontal="center" vertical="top" wrapText="1"/>
    </xf>
    <xf numFmtId="0" fontId="1" fillId="3" borderId="1" xfId="0" applyFont="1" applyFill="1" applyBorder="1" applyAlignment="1">
      <alignment vertical="top" wrapText="1"/>
    </xf>
    <xf numFmtId="0" fontId="1" fillId="7" borderId="1" xfId="0" applyFont="1" applyFill="1" applyBorder="1" applyAlignment="1">
      <alignment vertical="top" wrapText="1"/>
    </xf>
    <xf numFmtId="0" fontId="1" fillId="8" borderId="1" xfId="0" applyFont="1" applyFill="1" applyBorder="1" applyAlignment="1">
      <alignment vertical="top" wrapText="1"/>
    </xf>
    <xf numFmtId="0" fontId="14" fillId="11" borderId="1" xfId="0" applyFont="1" applyFill="1" applyBorder="1" applyAlignment="1">
      <alignment horizontal="center" vertical="top" wrapText="1"/>
    </xf>
    <xf numFmtId="0" fontId="15" fillId="11" borderId="1" xfId="0" applyFont="1" applyFill="1" applyBorder="1" applyAlignment="1">
      <alignment horizontal="center" vertical="top" wrapText="1"/>
    </xf>
    <xf numFmtId="0" fontId="17" fillId="11" borderId="29" xfId="0" applyFont="1" applyFill="1" applyBorder="1" applyAlignment="1">
      <alignment horizontal="center" vertical="top" wrapText="1"/>
    </xf>
    <xf numFmtId="0" fontId="17" fillId="11" borderId="30" xfId="0" applyFont="1" applyFill="1" applyBorder="1" applyAlignment="1">
      <alignment horizontal="center" vertical="top" wrapText="1"/>
    </xf>
    <xf numFmtId="0" fontId="17" fillId="11" borderId="31" xfId="0" applyFont="1" applyFill="1" applyBorder="1" applyAlignment="1">
      <alignment horizontal="center" vertical="top" wrapText="1"/>
    </xf>
    <xf numFmtId="0" fontId="17" fillId="11" borderId="32" xfId="0" applyFont="1" applyFill="1" applyBorder="1" applyAlignment="1">
      <alignment horizontal="center" vertical="top" wrapText="1"/>
    </xf>
    <xf numFmtId="0" fontId="18" fillId="12" borderId="1" xfId="0" applyFont="1" applyFill="1" applyBorder="1" applyAlignment="1">
      <alignment vertical="top" wrapText="1"/>
    </xf>
    <xf numFmtId="0" fontId="15" fillId="12" borderId="1" xfId="0" applyFont="1" applyFill="1" applyBorder="1" applyAlignment="1">
      <alignment vertical="top" wrapText="1"/>
    </xf>
    <xf numFmtId="8" fontId="19" fillId="18" borderId="2" xfId="0" applyNumberFormat="1" applyFont="1" applyFill="1" applyBorder="1" applyAlignment="1">
      <alignment horizontal="center" vertical="center" wrapText="1"/>
    </xf>
    <xf numFmtId="0" fontId="15" fillId="0" borderId="1" xfId="0" applyFont="1" applyBorder="1" applyAlignment="1">
      <alignment vertical="top" wrapText="1"/>
    </xf>
    <xf numFmtId="0" fontId="15" fillId="13" borderId="1" xfId="0" applyFont="1" applyFill="1" applyBorder="1" applyAlignment="1">
      <alignment vertical="top" wrapText="1"/>
    </xf>
    <xf numFmtId="8" fontId="21" fillId="19" borderId="2" xfId="0" applyNumberFormat="1" applyFont="1" applyFill="1" applyBorder="1" applyAlignment="1">
      <alignment horizontal="center" vertical="center" wrapText="1"/>
    </xf>
    <xf numFmtId="0" fontId="21" fillId="0" borderId="2" xfId="0" applyFont="1" applyBorder="1" applyAlignment="1">
      <alignment horizontal="center" vertical="top" wrapText="1"/>
    </xf>
    <xf numFmtId="0" fontId="21" fillId="0" borderId="3" xfId="0" applyFont="1" applyBorder="1" applyAlignment="1">
      <alignment horizontal="center" vertical="top" wrapText="1"/>
    </xf>
    <xf numFmtId="0" fontId="15" fillId="20" borderId="1" xfId="0" applyFont="1" applyFill="1" applyBorder="1" applyAlignment="1">
      <alignment vertical="top" wrapText="1"/>
    </xf>
    <xf numFmtId="0" fontId="15" fillId="21" borderId="1" xfId="0" applyFont="1" applyFill="1" applyBorder="1" applyAlignment="1">
      <alignment vertical="top" wrapText="1"/>
    </xf>
    <xf numFmtId="0" fontId="22" fillId="0" borderId="1" xfId="0" applyFont="1" applyBorder="1" applyAlignment="1">
      <alignment vertical="top" wrapText="1"/>
    </xf>
    <xf numFmtId="8" fontId="21" fillId="0" borderId="2" xfId="0" applyNumberFormat="1" applyFont="1" applyBorder="1" applyAlignment="1">
      <alignment horizontal="center" vertical="center" wrapText="1"/>
    </xf>
    <xf numFmtId="0" fontId="21" fillId="0" borderId="2" xfId="0" applyFont="1" applyBorder="1" applyAlignment="1">
      <alignment vertical="top" wrapText="1"/>
    </xf>
    <xf numFmtId="0" fontId="21" fillId="0" borderId="3" xfId="0" applyFont="1" applyBorder="1" applyAlignment="1">
      <alignment vertical="top" wrapText="1"/>
    </xf>
    <xf numFmtId="0" fontId="23" fillId="20" borderId="1" xfId="0" applyFont="1" applyFill="1" applyBorder="1" applyAlignment="1">
      <alignment vertical="top" wrapText="1"/>
    </xf>
    <xf numFmtId="8" fontId="24" fillId="0" borderId="2" xfId="0" applyNumberFormat="1" applyFont="1" applyBorder="1" applyAlignment="1">
      <alignment horizontal="center" vertical="center" wrapText="1"/>
    </xf>
    <xf numFmtId="8" fontId="19" fillId="12" borderId="2" xfId="0" applyNumberFormat="1" applyFont="1" applyFill="1" applyBorder="1" applyAlignment="1">
      <alignment horizontal="center" vertical="center" wrapText="1"/>
    </xf>
    <xf numFmtId="8" fontId="21" fillId="13" borderId="2" xfId="0" applyNumberFormat="1" applyFont="1" applyFill="1" applyBorder="1" applyAlignment="1">
      <alignment horizontal="center" vertical="center" wrapText="1"/>
    </xf>
    <xf numFmtId="0" fontId="15" fillId="0" borderId="8" xfId="0" applyFont="1" applyBorder="1" applyAlignment="1">
      <alignment vertical="top" wrapText="1"/>
    </xf>
    <xf numFmtId="0" fontId="15" fillId="20" borderId="8" xfId="0" applyFont="1" applyFill="1" applyBorder="1" applyAlignment="1">
      <alignment vertical="top" wrapText="1"/>
    </xf>
    <xf numFmtId="0" fontId="22" fillId="0" borderId="8" xfId="0" applyFont="1" applyBorder="1" applyAlignment="1">
      <alignment vertical="top" wrapText="1"/>
    </xf>
    <xf numFmtId="0" fontId="15" fillId="0" borderId="5" xfId="0" applyFont="1" applyBorder="1" applyAlignment="1">
      <alignment vertical="top" wrapText="1"/>
    </xf>
    <xf numFmtId="0" fontId="15" fillId="19" borderId="26" xfId="0" applyFont="1" applyFill="1" applyBorder="1" applyAlignment="1">
      <alignment vertical="top" wrapText="1"/>
    </xf>
    <xf numFmtId="0" fontId="15" fillId="19" borderId="27" xfId="0" applyFont="1" applyFill="1" applyBorder="1" applyAlignment="1">
      <alignment vertical="top" wrapText="1"/>
    </xf>
    <xf numFmtId="0" fontId="15" fillId="0" borderId="9" xfId="0" applyFont="1" applyBorder="1" applyAlignment="1">
      <alignment vertical="top" wrapText="1"/>
    </xf>
    <xf numFmtId="0" fontId="15" fillId="20" borderId="9" xfId="0" applyFont="1" applyFill="1" applyBorder="1" applyAlignment="1">
      <alignment vertical="top" wrapText="1"/>
    </xf>
    <xf numFmtId="0" fontId="15" fillId="0" borderId="0" xfId="0" applyFont="1" applyAlignment="1">
      <alignment vertical="top" wrapText="1"/>
    </xf>
    <xf numFmtId="0" fontId="25" fillId="13" borderId="1" xfId="0" applyFont="1" applyFill="1" applyBorder="1" applyAlignment="1">
      <alignment vertical="top" wrapText="1"/>
    </xf>
    <xf numFmtId="0" fontId="25" fillId="0" borderId="1" xfId="0" applyFont="1" applyBorder="1" applyAlignment="1">
      <alignment vertical="top" wrapText="1"/>
    </xf>
    <xf numFmtId="0" fontId="23" fillId="0" borderId="1" xfId="0" applyFont="1" applyBorder="1" applyAlignment="1">
      <alignment vertical="top" wrapText="1"/>
    </xf>
    <xf numFmtId="0" fontId="15" fillId="21" borderId="8" xfId="0" applyFont="1" applyFill="1" applyBorder="1" applyAlignment="1">
      <alignment vertical="top" wrapText="1"/>
    </xf>
    <xf numFmtId="0" fontId="15" fillId="21" borderId="9" xfId="0" applyFont="1" applyFill="1" applyBorder="1" applyAlignment="1">
      <alignment vertical="top" wrapText="1"/>
    </xf>
    <xf numFmtId="0" fontId="25" fillId="16" borderId="1" xfId="0" applyFont="1" applyFill="1" applyBorder="1" applyAlignment="1">
      <alignment vertical="top" wrapText="1"/>
    </xf>
    <xf numFmtId="0" fontId="15" fillId="16" borderId="1" xfId="0" applyFont="1" applyFill="1" applyBorder="1" applyAlignment="1">
      <alignment vertical="top" wrapText="1"/>
    </xf>
    <xf numFmtId="8" fontId="24" fillId="0" borderId="2" xfId="0" applyNumberFormat="1" applyFont="1" applyBorder="1" applyAlignment="1">
      <alignment horizontal="center" vertical="top" wrapText="1"/>
    </xf>
    <xf numFmtId="8" fontId="19" fillId="12" borderId="2" xfId="0" applyNumberFormat="1" applyFont="1" applyFill="1" applyBorder="1" applyAlignment="1">
      <alignment horizontal="center" vertical="top" wrapText="1"/>
    </xf>
    <xf numFmtId="8" fontId="21" fillId="13" borderId="2" xfId="0" applyNumberFormat="1" applyFont="1" applyFill="1" applyBorder="1" applyAlignment="1">
      <alignment horizontal="center" vertical="top" wrapText="1"/>
    </xf>
    <xf numFmtId="0" fontId="22" fillId="0" borderId="5" xfId="0" applyFont="1" applyBorder="1" applyAlignment="1">
      <alignment vertical="top" wrapText="1"/>
    </xf>
    <xf numFmtId="0" fontId="21" fillId="0" borderId="33" xfId="0" applyFont="1" applyBorder="1" applyAlignment="1">
      <alignment vertical="top" wrapText="1"/>
    </xf>
    <xf numFmtId="8" fontId="24" fillId="0" borderId="30" xfId="0" applyNumberFormat="1" applyFont="1" applyBorder="1" applyAlignment="1">
      <alignment horizontal="center" vertical="top" wrapText="1"/>
    </xf>
    <xf numFmtId="0" fontId="16" fillId="0" borderId="1" xfId="0" applyFont="1" applyBorder="1" applyAlignment="1">
      <alignment vertical="top" wrapText="1"/>
    </xf>
    <xf numFmtId="8" fontId="21" fillId="0" borderId="2" xfId="0" applyNumberFormat="1" applyFont="1" applyBorder="1" applyAlignment="1">
      <alignment vertical="top" wrapText="1"/>
    </xf>
    <xf numFmtId="0" fontId="15" fillId="21" borderId="0" xfId="0" applyFont="1" applyFill="1" applyAlignment="1">
      <alignment vertical="top" wrapText="1"/>
    </xf>
    <xf numFmtId="0" fontId="15" fillId="19" borderId="1" xfId="0" applyFont="1" applyFill="1" applyBorder="1" applyAlignment="1">
      <alignment vertical="top" wrapText="1"/>
    </xf>
    <xf numFmtId="0" fontId="25" fillId="19" borderId="1" xfId="0" applyFont="1" applyFill="1" applyBorder="1" applyAlignment="1">
      <alignment vertical="top" wrapText="1"/>
    </xf>
    <xf numFmtId="0" fontId="22" fillId="0" borderId="6" xfId="0" applyFont="1" applyBorder="1" applyAlignment="1">
      <alignment vertical="top" wrapText="1"/>
    </xf>
    <xf numFmtId="0" fontId="15" fillId="14" borderId="1" xfId="0" applyFont="1" applyFill="1" applyBorder="1" applyAlignment="1">
      <alignment vertical="top" wrapText="1"/>
    </xf>
    <xf numFmtId="8" fontId="26" fillId="14" borderId="2" xfId="0" applyNumberFormat="1" applyFont="1" applyFill="1" applyBorder="1" applyAlignment="1">
      <alignment horizontal="center" vertical="top" wrapText="1"/>
    </xf>
    <xf numFmtId="0" fontId="15" fillId="15" borderId="1" xfId="0" applyFont="1" applyFill="1" applyBorder="1" applyAlignment="1">
      <alignment vertical="top" wrapText="1"/>
    </xf>
    <xf numFmtId="8" fontId="21" fillId="15" borderId="2" xfId="0" applyNumberFormat="1" applyFont="1" applyFill="1" applyBorder="1" applyAlignment="1">
      <alignment horizontal="center" vertical="top" wrapText="1"/>
    </xf>
    <xf numFmtId="0" fontId="15" fillId="13" borderId="6" xfId="0" applyFont="1" applyFill="1" applyBorder="1" applyAlignment="1">
      <alignment vertical="top" wrapText="1"/>
    </xf>
    <xf numFmtId="0" fontId="14" fillId="11" borderId="7" xfId="0" applyFont="1" applyFill="1" applyBorder="1" applyAlignment="1">
      <alignment wrapText="1"/>
    </xf>
    <xf numFmtId="0" fontId="15" fillId="11" borderId="7" xfId="0" applyFont="1" applyFill="1" applyBorder="1" applyAlignment="1">
      <alignment wrapText="1"/>
    </xf>
    <xf numFmtId="0" fontId="18" fillId="12" borderId="25" xfId="0" applyFont="1" applyFill="1" applyBorder="1" applyAlignment="1">
      <alignment wrapText="1"/>
    </xf>
    <xf numFmtId="0" fontId="15" fillId="12" borderId="11" xfId="0" applyFont="1" applyFill="1" applyBorder="1"/>
    <xf numFmtId="8" fontId="19" fillId="12" borderId="24" xfId="0" applyNumberFormat="1" applyFont="1" applyFill="1" applyBorder="1" applyAlignment="1">
      <alignment horizontal="center" wrapText="1"/>
    </xf>
    <xf numFmtId="0" fontId="25" fillId="0" borderId="25" xfId="0" applyFont="1" applyBorder="1"/>
    <xf numFmtId="0" fontId="25" fillId="13" borderId="11" xfId="0" applyFont="1" applyFill="1" applyBorder="1" applyAlignment="1">
      <alignment wrapText="1"/>
    </xf>
    <xf numFmtId="0" fontId="25" fillId="13" borderId="11" xfId="0" applyFont="1" applyFill="1" applyBorder="1"/>
    <xf numFmtId="8" fontId="21" fillId="13" borderId="24" xfId="0" applyNumberFormat="1" applyFont="1" applyFill="1" applyBorder="1" applyAlignment="1">
      <alignment horizontal="center" wrapText="1"/>
    </xf>
    <xf numFmtId="0" fontId="15" fillId="0" borderId="25" xfId="0" applyFont="1" applyBorder="1"/>
    <xf numFmtId="0" fontId="15" fillId="0" borderId="11" xfId="0" applyFont="1" applyBorder="1"/>
    <xf numFmtId="0" fontId="15" fillId="0" borderId="11" xfId="0" applyFont="1" applyBorder="1" applyAlignment="1">
      <alignment wrapText="1"/>
    </xf>
    <xf numFmtId="0" fontId="15" fillId="20" borderId="11" xfId="0" applyFont="1" applyFill="1" applyBorder="1" applyAlignment="1">
      <alignment wrapText="1"/>
    </xf>
    <xf numFmtId="0" fontId="15" fillId="0" borderId="9" xfId="0" applyFont="1" applyBorder="1" applyAlignment="1">
      <alignment wrapText="1"/>
    </xf>
    <xf numFmtId="0" fontId="16" fillId="0" borderId="10" xfId="0" applyFont="1" applyBorder="1"/>
    <xf numFmtId="0" fontId="15" fillId="20" borderId="9" xfId="0" applyFont="1" applyFill="1" applyBorder="1" applyAlignment="1">
      <alignment wrapText="1"/>
    </xf>
    <xf numFmtId="0" fontId="15" fillId="0" borderId="10" xfId="0" applyFont="1" applyBorder="1"/>
    <xf numFmtId="0" fontId="15" fillId="0" borderId="23" xfId="0" applyFont="1" applyBorder="1" applyAlignment="1">
      <alignment wrapText="1"/>
    </xf>
    <xf numFmtId="0" fontId="15" fillId="0" borderId="10" xfId="0" applyFont="1" applyBorder="1" applyAlignment="1">
      <alignment wrapText="1"/>
    </xf>
    <xf numFmtId="0" fontId="15" fillId="0" borderId="12" xfId="0" applyFont="1" applyBorder="1" applyAlignment="1">
      <alignment wrapText="1"/>
    </xf>
    <xf numFmtId="0" fontId="15" fillId="14" borderId="9" xfId="0" applyFont="1" applyFill="1" applyBorder="1" applyAlignment="1">
      <alignment wrapText="1"/>
    </xf>
    <xf numFmtId="0" fontId="15" fillId="14" borderId="11" xfId="0" applyFont="1" applyFill="1" applyBorder="1" applyAlignment="1">
      <alignment wrapText="1"/>
    </xf>
    <xf numFmtId="0" fontId="15" fillId="15" borderId="11" xfId="0" applyFont="1" applyFill="1" applyBorder="1" applyAlignment="1">
      <alignment wrapText="1"/>
    </xf>
    <xf numFmtId="0" fontId="15" fillId="16" borderId="9" xfId="0" applyFont="1" applyFill="1" applyBorder="1" applyAlignment="1">
      <alignment wrapText="1"/>
    </xf>
    <xf numFmtId="0" fontId="15" fillId="16" borderId="11" xfId="0" applyFont="1" applyFill="1" applyBorder="1" applyAlignment="1">
      <alignment wrapText="1"/>
    </xf>
    <xf numFmtId="0" fontId="15" fillId="0" borderId="28" xfId="0" applyFont="1" applyBorder="1" applyAlignment="1">
      <alignment wrapText="1"/>
    </xf>
    <xf numFmtId="0" fontId="15" fillId="20" borderId="1" xfId="0" applyFont="1" applyFill="1" applyBorder="1" applyAlignment="1">
      <alignment horizontal="center" vertical="center" wrapText="1"/>
    </xf>
    <xf numFmtId="0" fontId="15" fillId="21" borderId="1" xfId="0" applyFont="1" applyFill="1" applyBorder="1" applyAlignment="1">
      <alignment horizontal="center" vertical="center" wrapText="1"/>
    </xf>
    <xf numFmtId="8" fontId="15" fillId="0" borderId="0" xfId="0" applyNumberFormat="1" applyFont="1" applyAlignment="1">
      <alignment vertical="top" wrapText="1"/>
    </xf>
    <xf numFmtId="0" fontId="15" fillId="0" borderId="1" xfId="0" applyFont="1" applyBorder="1" applyAlignment="1">
      <alignment horizontal="center" vertical="center" wrapText="1"/>
    </xf>
    <xf numFmtId="8" fontId="21" fillId="0" borderId="6" xfId="0" applyNumberFormat="1" applyFont="1" applyBorder="1" applyAlignment="1">
      <alignment vertical="top" wrapText="1"/>
    </xf>
    <xf numFmtId="0" fontId="22" fillId="0" borderId="1" xfId="0" applyFont="1" applyBorder="1" applyAlignment="1">
      <alignment horizontal="center" vertical="center" wrapText="1"/>
    </xf>
    <xf numFmtId="0" fontId="1" fillId="0" borderId="7" xfId="0" applyFont="1" applyBorder="1" applyAlignment="1">
      <alignment wrapText="1"/>
    </xf>
    <xf numFmtId="0" fontId="1" fillId="0" borderId="5" xfId="0" applyFont="1" applyBorder="1" applyAlignment="1">
      <alignment horizontal="left" vertical="top" wrapText="1"/>
    </xf>
    <xf numFmtId="0" fontId="18" fillId="12" borderId="4" xfId="0" applyFont="1" applyFill="1" applyBorder="1" applyAlignment="1">
      <alignment wrapText="1"/>
    </xf>
    <xf numFmtId="0" fontId="15" fillId="0" borderId="0" xfId="0" applyFont="1"/>
    <xf numFmtId="0" fontId="15" fillId="12" borderId="1" xfId="0" applyFont="1" applyFill="1" applyBorder="1"/>
    <xf numFmtId="0" fontId="25" fillId="0" borderId="4" xfId="0" applyFont="1" applyBorder="1"/>
    <xf numFmtId="0" fontId="25" fillId="13" borderId="1" xfId="0" applyFont="1" applyFill="1" applyBorder="1" applyAlignment="1">
      <alignment wrapText="1"/>
    </xf>
    <xf numFmtId="0" fontId="25" fillId="13" borderId="1" xfId="0" applyFont="1" applyFill="1" applyBorder="1"/>
    <xf numFmtId="0" fontId="15" fillId="0" borderId="4" xfId="0" applyFont="1" applyBorder="1"/>
    <xf numFmtId="0" fontId="15" fillId="0" borderId="1" xfId="0" applyFont="1" applyBorder="1"/>
    <xf numFmtId="0" fontId="15" fillId="0" borderId="1" xfId="0" applyFont="1" applyBorder="1" applyAlignment="1">
      <alignment wrapText="1"/>
    </xf>
    <xf numFmtId="0" fontId="15" fillId="20" borderId="1" xfId="0" applyFont="1" applyFill="1" applyBorder="1" applyAlignment="1">
      <alignment horizontal="center" wrapText="1"/>
    </xf>
    <xf numFmtId="0" fontId="25" fillId="20" borderId="1" xfId="0" applyFont="1" applyFill="1" applyBorder="1" applyAlignment="1">
      <alignment vertical="top" wrapText="1"/>
    </xf>
    <xf numFmtId="0" fontId="15" fillId="20" borderId="1" xfId="0" applyFont="1" applyFill="1" applyBorder="1" applyAlignment="1">
      <alignment horizontal="center" vertical="top" wrapText="1"/>
    </xf>
    <xf numFmtId="0" fontId="15" fillId="0" borderId="12" xfId="0" applyFont="1" applyBorder="1" applyAlignment="1">
      <alignment vertical="top" wrapText="1"/>
    </xf>
    <xf numFmtId="0" fontId="25" fillId="20" borderId="12" xfId="0" applyFont="1" applyFill="1" applyBorder="1" applyAlignment="1">
      <alignment horizontal="center" wrapText="1"/>
    </xf>
    <xf numFmtId="0" fontId="25" fillId="17" borderId="12" xfId="0" applyFont="1" applyFill="1" applyBorder="1" applyAlignment="1">
      <alignment horizontal="center" wrapText="1"/>
    </xf>
    <xf numFmtId="0" fontId="15" fillId="17" borderId="1" xfId="0" applyFont="1" applyFill="1" applyBorder="1" applyAlignment="1">
      <alignment horizontal="center" vertical="top" wrapText="1"/>
    </xf>
    <xf numFmtId="0" fontId="15" fillId="17" borderId="1" xfId="0" applyFont="1" applyFill="1" applyBorder="1" applyAlignment="1">
      <alignment horizontal="center" wrapText="1"/>
    </xf>
    <xf numFmtId="0" fontId="15" fillId="9" borderId="1" xfId="0" applyFont="1" applyFill="1" applyBorder="1" applyAlignment="1">
      <alignment vertical="top" wrapText="1"/>
    </xf>
    <xf numFmtId="0" fontId="15" fillId="17" borderId="1" xfId="0" applyFont="1" applyFill="1" applyBorder="1" applyAlignment="1">
      <alignment vertical="top" wrapText="1"/>
    </xf>
    <xf numFmtId="0" fontId="23" fillId="17" borderId="1" xfId="0" applyFont="1" applyFill="1" applyBorder="1" applyAlignment="1">
      <alignment vertical="top" wrapText="1"/>
    </xf>
    <xf numFmtId="8" fontId="21" fillId="0" borderId="2" xfId="0" applyNumberFormat="1" applyFont="1" applyBorder="1" applyAlignment="1">
      <alignment horizontal="center" vertical="top" wrapText="1"/>
    </xf>
    <xf numFmtId="0" fontId="23" fillId="22" borderId="1" xfId="0" applyFont="1" applyFill="1" applyBorder="1" applyAlignment="1">
      <alignment vertical="top" wrapText="1"/>
    </xf>
    <xf numFmtId="165" fontId="21" fillId="0" borderId="2" xfId="0" applyNumberFormat="1" applyFont="1" applyBorder="1" applyAlignment="1">
      <alignment horizontal="center" vertical="top" wrapText="1"/>
    </xf>
    <xf numFmtId="165" fontId="21" fillId="0" borderId="3" xfId="0" applyNumberFormat="1" applyFont="1" applyBorder="1" applyAlignment="1">
      <alignment horizontal="center" vertical="top" wrapText="1"/>
    </xf>
    <xf numFmtId="165" fontId="19" fillId="12" borderId="2" xfId="0" applyNumberFormat="1" applyFont="1" applyFill="1" applyBorder="1" applyAlignment="1">
      <alignment horizontal="center" vertical="center" wrapText="1"/>
    </xf>
    <xf numFmtId="165" fontId="21" fillId="13" borderId="2" xfId="0" applyNumberFormat="1" applyFont="1" applyFill="1" applyBorder="1" applyAlignment="1">
      <alignment horizontal="center" vertical="center" wrapText="1"/>
    </xf>
    <xf numFmtId="165" fontId="21" fillId="0" borderId="3" xfId="0" applyNumberFormat="1" applyFont="1" applyBorder="1" applyAlignment="1">
      <alignment horizontal="center" vertical="center" wrapText="1"/>
    </xf>
    <xf numFmtId="165" fontId="21" fillId="0" borderId="2" xfId="0" applyNumberFormat="1" applyFont="1" applyBorder="1" applyAlignment="1">
      <alignment horizontal="center" vertical="center" wrapText="1"/>
    </xf>
    <xf numFmtId="8" fontId="20" fillId="13" borderId="2" xfId="0" applyNumberFormat="1" applyFont="1" applyFill="1" applyBorder="1" applyAlignment="1">
      <alignment horizontal="right" vertical="top" wrapText="1"/>
    </xf>
    <xf numFmtId="8" fontId="21" fillId="0" borderId="2" xfId="0" applyNumberFormat="1" applyFont="1" applyBorder="1" applyAlignment="1">
      <alignment horizontal="right" vertical="top" wrapText="1"/>
    </xf>
    <xf numFmtId="8" fontId="19" fillId="12" borderId="2" xfId="0" applyNumberFormat="1" applyFont="1" applyFill="1" applyBorder="1" applyAlignment="1">
      <alignment horizontal="right" vertical="top" wrapText="1"/>
    </xf>
    <xf numFmtId="8" fontId="21" fillId="13" borderId="2" xfId="0" applyNumberFormat="1" applyFont="1" applyFill="1" applyBorder="1" applyAlignment="1">
      <alignment horizontal="right" vertical="top" wrapText="1"/>
    </xf>
    <xf numFmtId="8" fontId="24" fillId="0" borderId="2" xfId="0" applyNumberFormat="1" applyFont="1" applyBorder="1" applyAlignment="1">
      <alignment horizontal="right" vertical="top" wrapText="1"/>
    </xf>
    <xf numFmtId="0" fontId="15" fillId="20" borderId="17" xfId="0" applyFont="1" applyFill="1" applyBorder="1" applyAlignment="1">
      <alignment vertical="top" wrapText="1"/>
    </xf>
    <xf numFmtId="0" fontId="15" fillId="0" borderId="18" xfId="0" applyFont="1" applyBorder="1" applyAlignment="1">
      <alignment vertical="top" wrapText="1"/>
    </xf>
    <xf numFmtId="0" fontId="15" fillId="0" borderId="7" xfId="0" applyFont="1" applyBorder="1" applyAlignment="1">
      <alignment vertical="top" wrapText="1"/>
    </xf>
    <xf numFmtId="0" fontId="15" fillId="20" borderId="16" xfId="0" applyFont="1" applyFill="1" applyBorder="1" applyAlignment="1">
      <alignment vertical="top" wrapText="1"/>
    </xf>
    <xf numFmtId="8" fontId="20" fillId="14" borderId="2" xfId="0" applyNumberFormat="1" applyFont="1" applyFill="1" applyBorder="1" applyAlignment="1">
      <alignment horizontal="center" vertical="top" wrapText="1"/>
    </xf>
    <xf numFmtId="0" fontId="18" fillId="18" borderId="1" xfId="0" applyFont="1" applyFill="1" applyBorder="1" applyAlignment="1">
      <alignment vertical="top" wrapText="1"/>
    </xf>
    <xf numFmtId="0" fontId="15" fillId="18" borderId="1" xfId="0" applyFont="1" applyFill="1" applyBorder="1" applyAlignment="1">
      <alignment vertical="top" wrapText="1"/>
    </xf>
    <xf numFmtId="8" fontId="19" fillId="18" borderId="2" xfId="0" applyNumberFormat="1" applyFont="1" applyFill="1" applyBorder="1" applyAlignment="1">
      <alignment horizontal="center" vertical="top" wrapText="1"/>
    </xf>
    <xf numFmtId="8" fontId="21" fillId="19" borderId="2" xfId="0" applyNumberFormat="1" applyFont="1" applyFill="1" applyBorder="1" applyAlignment="1">
      <alignment horizontal="center" vertical="top" wrapText="1"/>
    </xf>
    <xf numFmtId="0" fontId="15" fillId="0" borderId="0" xfId="0" applyFont="1" applyAlignment="1">
      <alignment wrapText="1"/>
    </xf>
    <xf numFmtId="165" fontId="24" fillId="0" borderId="2" xfId="0" applyNumberFormat="1" applyFont="1" applyBorder="1" applyAlignment="1">
      <alignment horizontal="center" vertical="top" wrapText="1"/>
    </xf>
    <xf numFmtId="0" fontId="17" fillId="11" borderId="38" xfId="0" applyFont="1" applyFill="1" applyBorder="1" applyAlignment="1">
      <alignment horizontal="center" vertical="top" wrapText="1"/>
    </xf>
    <xf numFmtId="0" fontId="17" fillId="11" borderId="24" xfId="0" applyFont="1" applyFill="1" applyBorder="1" applyAlignment="1">
      <alignment horizontal="center" vertical="top" wrapText="1"/>
    </xf>
    <xf numFmtId="165" fontId="21" fillId="0" borderId="33" xfId="0" applyNumberFormat="1" applyFont="1" applyBorder="1" applyAlignment="1">
      <alignment horizontal="center" vertical="top" wrapText="1"/>
    </xf>
    <xf numFmtId="0" fontId="17" fillId="11" borderId="39" xfId="0" applyFont="1" applyFill="1" applyBorder="1" applyAlignment="1">
      <alignment horizontal="center" vertical="top" wrapText="1"/>
    </xf>
    <xf numFmtId="0" fontId="17" fillId="11" borderId="40" xfId="0" applyFont="1" applyFill="1" applyBorder="1" applyAlignment="1">
      <alignment horizontal="center" vertical="top" wrapText="1"/>
    </xf>
    <xf numFmtId="8" fontId="19" fillId="12" borderId="41" xfId="0" applyNumberFormat="1" applyFont="1" applyFill="1" applyBorder="1" applyAlignment="1">
      <alignment horizontal="center" vertical="top" wrapText="1"/>
    </xf>
    <xf numFmtId="8" fontId="21" fillId="13" borderId="41" xfId="0" applyNumberFormat="1" applyFont="1" applyFill="1" applyBorder="1" applyAlignment="1">
      <alignment horizontal="center" vertical="top" wrapText="1"/>
    </xf>
    <xf numFmtId="8" fontId="21" fillId="0" borderId="41" xfId="0" applyNumberFormat="1" applyFont="1" applyBorder="1" applyAlignment="1">
      <alignment vertical="top" wrapText="1"/>
    </xf>
    <xf numFmtId="8" fontId="19" fillId="18" borderId="41" xfId="0" applyNumberFormat="1" applyFont="1" applyFill="1" applyBorder="1" applyAlignment="1">
      <alignment horizontal="center" vertical="top" wrapText="1"/>
    </xf>
    <xf numFmtId="8" fontId="21" fillId="19" borderId="41" xfId="0" applyNumberFormat="1" applyFont="1" applyFill="1" applyBorder="1" applyAlignment="1">
      <alignment horizontal="center" vertical="top" wrapText="1"/>
    </xf>
    <xf numFmtId="165" fontId="24" fillId="0" borderId="33" xfId="0" applyNumberFormat="1" applyFont="1" applyBorder="1" applyAlignment="1">
      <alignment horizontal="center" vertical="top" wrapText="1"/>
    </xf>
    <xf numFmtId="8" fontId="24" fillId="0" borderId="41" xfId="0" applyNumberFormat="1" applyFont="1" applyBorder="1" applyAlignment="1">
      <alignment horizontal="center" vertical="top" wrapText="1"/>
    </xf>
    <xf numFmtId="165" fontId="28" fillId="2" borderId="33" xfId="0" applyNumberFormat="1" applyFont="1" applyFill="1" applyBorder="1" applyAlignment="1">
      <alignment horizontal="center" vertical="top" wrapText="1"/>
    </xf>
    <xf numFmtId="165" fontId="28" fillId="2" borderId="2" xfId="0" applyNumberFormat="1" applyFont="1" applyFill="1" applyBorder="1" applyAlignment="1">
      <alignment horizontal="center" vertical="top" wrapText="1"/>
    </xf>
    <xf numFmtId="165" fontId="21" fillId="3" borderId="33" xfId="0" applyNumberFormat="1" applyFont="1" applyFill="1" applyBorder="1" applyAlignment="1">
      <alignment horizontal="center" vertical="top" wrapText="1"/>
    </xf>
    <xf numFmtId="165" fontId="21" fillId="3" borderId="2" xfId="0" applyNumberFormat="1" applyFont="1" applyFill="1" applyBorder="1" applyAlignment="1">
      <alignment horizontal="center" vertical="top" wrapText="1"/>
    </xf>
    <xf numFmtId="8" fontId="21" fillId="0" borderId="41" xfId="0" applyNumberFormat="1" applyFont="1" applyBorder="1" applyAlignment="1">
      <alignment horizontal="center" vertical="top" wrapText="1"/>
    </xf>
    <xf numFmtId="8" fontId="27" fillId="12" borderId="2" xfId="0" applyNumberFormat="1" applyFont="1" applyFill="1" applyBorder="1" applyAlignment="1">
      <alignment horizontal="center" vertical="top" wrapText="1"/>
    </xf>
    <xf numFmtId="8" fontId="27" fillId="12" borderId="41" xfId="0" applyNumberFormat="1" applyFont="1" applyFill="1" applyBorder="1" applyAlignment="1">
      <alignment horizontal="center" vertical="top" wrapText="1"/>
    </xf>
    <xf numFmtId="8" fontId="19" fillId="12" borderId="33" xfId="0" applyNumberFormat="1" applyFont="1" applyFill="1" applyBorder="1" applyAlignment="1">
      <alignment horizontal="center" vertical="center" wrapText="1"/>
    </xf>
    <xf numFmtId="8" fontId="21" fillId="13" borderId="33" xfId="0" applyNumberFormat="1" applyFont="1" applyFill="1" applyBorder="1" applyAlignment="1">
      <alignment horizontal="center" vertical="center" wrapText="1"/>
    </xf>
    <xf numFmtId="0" fontId="21" fillId="0" borderId="33" xfId="0" applyFont="1" applyBorder="1" applyAlignment="1">
      <alignment horizontal="center" vertical="top" wrapText="1"/>
    </xf>
    <xf numFmtId="8" fontId="19" fillId="12" borderId="41" xfId="0" applyNumberFormat="1" applyFont="1" applyFill="1" applyBorder="1" applyAlignment="1">
      <alignment horizontal="center" vertical="center" wrapText="1"/>
    </xf>
    <xf numFmtId="8" fontId="21" fillId="13" borderId="41" xfId="0" applyNumberFormat="1" applyFont="1" applyFill="1" applyBorder="1" applyAlignment="1">
      <alignment horizontal="center" vertical="center" wrapText="1"/>
    </xf>
    <xf numFmtId="8" fontId="21" fillId="0" borderId="37" xfId="0" applyNumberFormat="1" applyFont="1" applyBorder="1" applyAlignment="1">
      <alignment vertical="top" wrapText="1"/>
    </xf>
    <xf numFmtId="8" fontId="28" fillId="12" borderId="2" xfId="0" applyNumberFormat="1" applyFont="1" applyFill="1" applyBorder="1" applyAlignment="1">
      <alignment horizontal="center" vertical="center" wrapText="1"/>
    </xf>
    <xf numFmtId="8" fontId="28" fillId="12" borderId="41" xfId="0" applyNumberFormat="1" applyFont="1" applyFill="1" applyBorder="1" applyAlignment="1">
      <alignment horizontal="center" vertical="center" wrapText="1"/>
    </xf>
    <xf numFmtId="8" fontId="9" fillId="0" borderId="1" xfId="0" applyNumberFormat="1" applyFont="1" applyBorder="1" applyAlignment="1">
      <alignment wrapText="1"/>
    </xf>
    <xf numFmtId="8" fontId="19" fillId="18" borderId="33" xfId="0" applyNumberFormat="1" applyFont="1" applyFill="1" applyBorder="1" applyAlignment="1">
      <alignment horizontal="center" vertical="center" wrapText="1"/>
    </xf>
    <xf numFmtId="8" fontId="21" fillId="0" borderId="41" xfId="0" applyNumberFormat="1" applyFont="1" applyBorder="1" applyAlignment="1">
      <alignment horizontal="center" vertical="center" wrapText="1"/>
    </xf>
    <xf numFmtId="8" fontId="24" fillId="0" borderId="41" xfId="0" applyNumberFormat="1" applyFont="1" applyBorder="1" applyAlignment="1">
      <alignment horizontal="center" vertical="center" wrapText="1"/>
    </xf>
    <xf numFmtId="8" fontId="21" fillId="19" borderId="33" xfId="0" applyNumberFormat="1" applyFont="1" applyFill="1" applyBorder="1" applyAlignment="1">
      <alignment horizontal="center" vertical="center" wrapText="1"/>
    </xf>
    <xf numFmtId="8" fontId="24" fillId="0" borderId="33" xfId="0" applyNumberFormat="1" applyFont="1" applyBorder="1" applyAlignment="1">
      <alignment horizontal="center" vertical="center" wrapText="1"/>
    </xf>
    <xf numFmtId="0" fontId="15" fillId="22" borderId="9" xfId="0" applyFont="1" applyFill="1" applyBorder="1" applyAlignment="1">
      <alignment vertical="top" wrapText="1"/>
    </xf>
    <xf numFmtId="0" fontId="15" fillId="22" borderId="1" xfId="0" applyFont="1" applyFill="1" applyBorder="1" applyAlignment="1">
      <alignment vertical="top" wrapText="1"/>
    </xf>
    <xf numFmtId="8" fontId="24" fillId="0" borderId="33" xfId="0" applyNumberFormat="1" applyFont="1" applyBorder="1" applyAlignment="1">
      <alignment horizontal="center" vertical="top" wrapText="1"/>
    </xf>
    <xf numFmtId="8" fontId="9" fillId="0" borderId="7" xfId="0" applyNumberFormat="1" applyFont="1" applyBorder="1" applyAlignment="1">
      <alignment wrapText="1"/>
    </xf>
    <xf numFmtId="8" fontId="9" fillId="0" borderId="41" xfId="0" applyNumberFormat="1" applyFont="1" applyBorder="1" applyAlignment="1">
      <alignment wrapText="1"/>
    </xf>
    <xf numFmtId="8" fontId="28" fillId="12" borderId="33" xfId="0" applyNumberFormat="1" applyFont="1" applyFill="1" applyBorder="1" applyAlignment="1">
      <alignment horizontal="center" vertical="center" wrapText="1"/>
    </xf>
    <xf numFmtId="8" fontId="19" fillId="12" borderId="33" xfId="0" applyNumberFormat="1" applyFont="1" applyFill="1" applyBorder="1" applyAlignment="1">
      <alignment horizontal="center" vertical="top" wrapText="1"/>
    </xf>
    <xf numFmtId="8" fontId="21" fillId="13" borderId="33" xfId="0" applyNumberFormat="1" applyFont="1" applyFill="1" applyBorder="1" applyAlignment="1">
      <alignment horizontal="center" vertical="top" wrapText="1"/>
    </xf>
    <xf numFmtId="8" fontId="24" fillId="0" borderId="24" xfId="0" applyNumberFormat="1" applyFont="1" applyBorder="1" applyAlignment="1">
      <alignment horizontal="center" vertical="top" wrapText="1"/>
    </xf>
    <xf numFmtId="165" fontId="21" fillId="0" borderId="31" xfId="0" applyNumberFormat="1" applyFont="1" applyBorder="1" applyAlignment="1">
      <alignment horizontal="center" vertical="top" wrapText="1"/>
    </xf>
    <xf numFmtId="165" fontId="21" fillId="0" borderId="29" xfId="0" applyNumberFormat="1" applyFont="1" applyBorder="1" applyAlignment="1">
      <alignment horizontal="center" vertical="top" wrapText="1"/>
    </xf>
    <xf numFmtId="8" fontId="21" fillId="0" borderId="8" xfId="0" applyNumberFormat="1" applyFont="1" applyBorder="1" applyAlignment="1">
      <alignment horizontal="center" vertical="top" wrapText="1"/>
    </xf>
    <xf numFmtId="8" fontId="21" fillId="0" borderId="42" xfId="0" applyNumberFormat="1" applyFont="1" applyBorder="1" applyAlignment="1">
      <alignment horizontal="center" vertical="top" wrapText="1"/>
    </xf>
    <xf numFmtId="165" fontId="21" fillId="0" borderId="38" xfId="0" applyNumberFormat="1" applyFont="1" applyBorder="1" applyAlignment="1">
      <alignment horizontal="center" vertical="top" wrapText="1"/>
    </xf>
    <xf numFmtId="8" fontId="21" fillId="0" borderId="7" xfId="0" applyNumberFormat="1" applyFont="1" applyBorder="1" applyAlignment="1">
      <alignment horizontal="center" vertical="top" wrapText="1"/>
    </xf>
    <xf numFmtId="8" fontId="26" fillId="14" borderId="33" xfId="0" applyNumberFormat="1" applyFont="1" applyFill="1" applyBorder="1" applyAlignment="1">
      <alignment horizontal="center" vertical="top" wrapText="1"/>
    </xf>
    <xf numFmtId="8" fontId="21" fillId="15" borderId="33" xfId="0" applyNumberFormat="1" applyFont="1" applyFill="1" applyBorder="1" applyAlignment="1">
      <alignment horizontal="center" vertical="top" wrapText="1"/>
    </xf>
    <xf numFmtId="8" fontId="21" fillId="15" borderId="41" xfId="0" applyNumberFormat="1" applyFont="1" applyFill="1" applyBorder="1" applyAlignment="1">
      <alignment horizontal="center" vertical="top" wrapText="1"/>
    </xf>
    <xf numFmtId="0" fontId="21" fillId="0" borderId="24" xfId="0" applyFont="1" applyBorder="1" applyAlignment="1">
      <alignment horizontal="center" wrapText="1"/>
    </xf>
    <xf numFmtId="0" fontId="21" fillId="0" borderId="11" xfId="0" applyFont="1" applyBorder="1" applyAlignment="1">
      <alignment horizontal="center" wrapText="1"/>
    </xf>
    <xf numFmtId="8" fontId="19" fillId="12" borderId="2" xfId="0" applyNumberFormat="1" applyFont="1" applyFill="1" applyBorder="1" applyAlignment="1">
      <alignment horizontal="center" wrapText="1"/>
    </xf>
    <xf numFmtId="8" fontId="19" fillId="12" borderId="33" xfId="0" applyNumberFormat="1" applyFont="1" applyFill="1" applyBorder="1" applyAlignment="1">
      <alignment horizontal="center" wrapText="1"/>
    </xf>
    <xf numFmtId="8" fontId="21" fillId="13" borderId="30" xfId="0" applyNumberFormat="1" applyFont="1" applyFill="1" applyBorder="1" applyAlignment="1">
      <alignment horizontal="center" wrapText="1"/>
    </xf>
    <xf numFmtId="8" fontId="19" fillId="12" borderId="30" xfId="0" applyNumberFormat="1" applyFont="1" applyFill="1" applyBorder="1" applyAlignment="1">
      <alignment horizontal="center" wrapText="1"/>
    </xf>
    <xf numFmtId="165" fontId="20" fillId="14" borderId="30" xfId="0" applyNumberFormat="1" applyFont="1" applyFill="1" applyBorder="1" applyAlignment="1">
      <alignment horizontal="center" wrapText="1"/>
    </xf>
    <xf numFmtId="165" fontId="20" fillId="14" borderId="24" xfId="0" applyNumberFormat="1" applyFont="1" applyFill="1" applyBorder="1" applyAlignment="1">
      <alignment horizontal="center" wrapText="1"/>
    </xf>
    <xf numFmtId="165" fontId="21" fillId="15" borderId="30" xfId="0" applyNumberFormat="1" applyFont="1" applyFill="1" applyBorder="1" applyAlignment="1">
      <alignment horizontal="center" wrapText="1"/>
    </xf>
    <xf numFmtId="165" fontId="21" fillId="15" borderId="24" xfId="0" applyNumberFormat="1" applyFont="1" applyFill="1" applyBorder="1" applyAlignment="1">
      <alignment horizontal="center" wrapText="1"/>
    </xf>
    <xf numFmtId="165" fontId="21" fillId="0" borderId="30" xfId="0" applyNumberFormat="1" applyFont="1" applyBorder="1" applyAlignment="1">
      <alignment horizontal="center" wrapText="1"/>
    </xf>
    <xf numFmtId="165" fontId="21" fillId="0" borderId="24" xfId="0" applyNumberFormat="1" applyFont="1" applyBorder="1" applyAlignment="1">
      <alignment horizontal="center" wrapText="1"/>
    </xf>
    <xf numFmtId="165" fontId="24" fillId="0" borderId="2" xfId="0" applyNumberFormat="1" applyFont="1" applyBorder="1" applyAlignment="1">
      <alignment horizontal="center" wrapText="1"/>
    </xf>
    <xf numFmtId="165" fontId="24" fillId="0" borderId="33" xfId="0" applyNumberFormat="1" applyFont="1" applyBorder="1" applyAlignment="1">
      <alignment horizontal="center" wrapText="1"/>
    </xf>
    <xf numFmtId="8" fontId="19" fillId="12" borderId="41" xfId="0" applyNumberFormat="1" applyFont="1" applyFill="1" applyBorder="1" applyAlignment="1">
      <alignment horizontal="center" wrapText="1"/>
    </xf>
    <xf numFmtId="8" fontId="21" fillId="13" borderId="43" xfId="0" applyNumberFormat="1" applyFont="1" applyFill="1" applyBorder="1" applyAlignment="1">
      <alignment horizontal="center" wrapText="1"/>
    </xf>
    <xf numFmtId="8" fontId="19" fillId="12" borderId="43" xfId="0" applyNumberFormat="1" applyFont="1" applyFill="1" applyBorder="1" applyAlignment="1">
      <alignment horizontal="center" wrapText="1"/>
    </xf>
    <xf numFmtId="165" fontId="20" fillId="14" borderId="43" xfId="0" applyNumberFormat="1" applyFont="1" applyFill="1" applyBorder="1" applyAlignment="1">
      <alignment horizontal="center" wrapText="1"/>
    </xf>
    <xf numFmtId="165" fontId="21" fillId="15" borderId="43" xfId="0" applyNumberFormat="1" applyFont="1" applyFill="1" applyBorder="1" applyAlignment="1">
      <alignment horizontal="center" wrapText="1"/>
    </xf>
    <xf numFmtId="165" fontId="21" fillId="0" borderId="45" xfId="0" applyNumberFormat="1" applyFont="1" applyBorder="1" applyAlignment="1">
      <alignment horizontal="center" wrapText="1"/>
    </xf>
    <xf numFmtId="165" fontId="24" fillId="0" borderId="41" xfId="0" applyNumberFormat="1" applyFont="1" applyBorder="1" applyAlignment="1">
      <alignment horizontal="center" wrapText="1"/>
    </xf>
    <xf numFmtId="8" fontId="19" fillId="18" borderId="33" xfId="0" applyNumberFormat="1" applyFont="1" applyFill="1" applyBorder="1" applyAlignment="1">
      <alignment horizontal="center" vertical="top" wrapText="1"/>
    </xf>
    <xf numFmtId="8" fontId="21" fillId="19" borderId="33" xfId="0" applyNumberFormat="1" applyFont="1" applyFill="1" applyBorder="1" applyAlignment="1">
      <alignment horizontal="center" vertical="top" wrapText="1"/>
    </xf>
    <xf numFmtId="8" fontId="27" fillId="12" borderId="33" xfId="0" applyNumberFormat="1" applyFont="1" applyFill="1" applyBorder="1" applyAlignment="1">
      <alignment horizontal="center" vertical="top" wrapText="1"/>
    </xf>
    <xf numFmtId="0" fontId="21" fillId="0" borderId="14" xfId="0" applyFont="1" applyBorder="1" applyAlignment="1">
      <alignment horizontal="center" vertical="top" wrapText="1"/>
    </xf>
    <xf numFmtId="0" fontId="21" fillId="0" borderId="15" xfId="0" applyFont="1" applyBorder="1" applyAlignment="1">
      <alignment horizontal="center" vertical="top" wrapText="1"/>
    </xf>
    <xf numFmtId="0" fontId="15" fillId="0" borderId="13" xfId="0" applyFont="1" applyBorder="1" applyAlignment="1">
      <alignment horizontal="center" vertical="top" wrapText="1"/>
    </xf>
    <xf numFmtId="0" fontId="18" fillId="2" borderId="4" xfId="0" applyFont="1" applyFill="1" applyBorder="1" applyAlignment="1">
      <alignment wrapText="1"/>
    </xf>
    <xf numFmtId="0" fontId="29" fillId="2" borderId="1" xfId="0" applyFont="1" applyFill="1" applyBorder="1"/>
    <xf numFmtId="0" fontId="30" fillId="0" borderId="4" xfId="0" applyFont="1" applyBorder="1"/>
    <xf numFmtId="0" fontId="25" fillId="3" borderId="1" xfId="0" applyFont="1" applyFill="1" applyBorder="1" applyAlignment="1">
      <alignment wrapText="1"/>
    </xf>
    <xf numFmtId="0" fontId="30" fillId="3" borderId="1" xfId="0" applyFont="1" applyFill="1" applyBorder="1"/>
    <xf numFmtId="0" fontId="29" fillId="0" borderId="4" xfId="0" applyFont="1" applyBorder="1"/>
    <xf numFmtId="0" fontId="29" fillId="0" borderId="1" xfId="0" applyFont="1" applyBorder="1"/>
    <xf numFmtId="0" fontId="29" fillId="0" borderId="1" xfId="0" applyFont="1" applyBorder="1" applyAlignment="1">
      <alignment wrapText="1"/>
    </xf>
    <xf numFmtId="0" fontId="29" fillId="0" borderId="1" xfId="0" applyFont="1" applyBorder="1" applyAlignment="1">
      <alignment vertical="top" wrapText="1"/>
    </xf>
    <xf numFmtId="165" fontId="6" fillId="4" borderId="33" xfId="0" applyNumberFormat="1" applyFont="1" applyFill="1" applyBorder="1" applyAlignment="1">
      <alignment horizontal="center" vertical="top" wrapText="1"/>
    </xf>
    <xf numFmtId="0" fontId="21" fillId="0" borderId="46" xfId="0" applyFont="1" applyBorder="1" applyAlignment="1">
      <alignment horizontal="center" vertical="top" wrapText="1"/>
    </xf>
    <xf numFmtId="0" fontId="15" fillId="0" borderId="47" xfId="0" applyFont="1" applyBorder="1" applyAlignment="1">
      <alignment horizontal="center" vertical="top" wrapText="1"/>
    </xf>
    <xf numFmtId="165" fontId="6" fillId="4" borderId="44" xfId="0" applyNumberFormat="1" applyFont="1" applyFill="1" applyBorder="1" applyAlignment="1">
      <alignment horizontal="center" vertical="top" wrapText="1"/>
    </xf>
    <xf numFmtId="165" fontId="28" fillId="2" borderId="41" xfId="0" applyNumberFormat="1" applyFont="1" applyFill="1" applyBorder="1" applyAlignment="1">
      <alignment horizontal="center" vertical="top" wrapText="1"/>
    </xf>
    <xf numFmtId="165" fontId="21" fillId="3" borderId="41" xfId="0" applyNumberFormat="1" applyFont="1" applyFill="1" applyBorder="1" applyAlignment="1">
      <alignment horizontal="center" vertical="top" wrapText="1"/>
    </xf>
    <xf numFmtId="165" fontId="24" fillId="0" borderId="41" xfId="0" applyNumberFormat="1" applyFont="1" applyBorder="1" applyAlignment="1">
      <alignment horizontal="center" vertical="top" wrapText="1"/>
    </xf>
    <xf numFmtId="165" fontId="19" fillId="12" borderId="33" xfId="0" applyNumberFormat="1" applyFont="1" applyFill="1" applyBorder="1" applyAlignment="1">
      <alignment horizontal="center" vertical="center" wrapText="1"/>
    </xf>
    <xf numFmtId="165" fontId="21" fillId="13" borderId="33" xfId="0" applyNumberFormat="1" applyFont="1" applyFill="1" applyBorder="1" applyAlignment="1">
      <alignment horizontal="center" vertical="center" wrapText="1"/>
    </xf>
    <xf numFmtId="165" fontId="19" fillId="12" borderId="41" xfId="0" applyNumberFormat="1" applyFont="1" applyFill="1" applyBorder="1" applyAlignment="1">
      <alignment horizontal="center" vertical="center" wrapText="1"/>
    </xf>
    <xf numFmtId="165" fontId="21" fillId="13" borderId="41" xfId="0" applyNumberFormat="1" applyFont="1" applyFill="1" applyBorder="1" applyAlignment="1">
      <alignment horizontal="center" vertical="center" wrapText="1"/>
    </xf>
    <xf numFmtId="165" fontId="21" fillId="0" borderId="41" xfId="0" applyNumberFormat="1" applyFont="1" applyBorder="1" applyAlignment="1">
      <alignment horizontal="center" vertical="center" wrapText="1"/>
    </xf>
    <xf numFmtId="165" fontId="21" fillId="0" borderId="44" xfId="0" applyNumberFormat="1" applyFont="1" applyBorder="1" applyAlignment="1">
      <alignment horizontal="center" vertical="center" wrapText="1"/>
    </xf>
    <xf numFmtId="0" fontId="21" fillId="0" borderId="2" xfId="0" applyFont="1" applyBorder="1" applyAlignment="1">
      <alignment horizontal="center" vertical="center" wrapText="1"/>
    </xf>
    <xf numFmtId="0" fontId="21" fillId="0" borderId="41" xfId="0" applyFont="1" applyBorder="1" applyAlignment="1">
      <alignment horizontal="center" vertical="center" wrapText="1"/>
    </xf>
    <xf numFmtId="8" fontId="20" fillId="13" borderId="33" xfId="0" applyNumberFormat="1" applyFont="1" applyFill="1" applyBorder="1" applyAlignment="1">
      <alignment horizontal="right" vertical="top" wrapText="1"/>
    </xf>
    <xf numFmtId="8" fontId="19" fillId="12" borderId="33" xfId="0" applyNumberFormat="1" applyFont="1" applyFill="1" applyBorder="1" applyAlignment="1">
      <alignment horizontal="right" vertical="top" wrapText="1"/>
    </xf>
    <xf numFmtId="8" fontId="21" fillId="13" borderId="33" xfId="0" applyNumberFormat="1" applyFont="1" applyFill="1" applyBorder="1" applyAlignment="1">
      <alignment horizontal="right" vertical="top" wrapText="1"/>
    </xf>
    <xf numFmtId="8" fontId="24" fillId="0" borderId="33" xfId="0" applyNumberFormat="1" applyFont="1" applyBorder="1" applyAlignment="1">
      <alignment horizontal="right" vertical="top" wrapText="1"/>
    </xf>
    <xf numFmtId="8" fontId="20" fillId="13" borderId="41" xfId="0" applyNumberFormat="1" applyFont="1" applyFill="1" applyBorder="1" applyAlignment="1">
      <alignment horizontal="right" vertical="top" wrapText="1"/>
    </xf>
    <xf numFmtId="8" fontId="21" fillId="0" borderId="41" xfId="0" applyNumberFormat="1" applyFont="1" applyBorder="1" applyAlignment="1">
      <alignment horizontal="right" vertical="top" wrapText="1"/>
    </xf>
    <xf numFmtId="8" fontId="19" fillId="12" borderId="41" xfId="0" applyNumberFormat="1" applyFont="1" applyFill="1" applyBorder="1" applyAlignment="1">
      <alignment horizontal="right" vertical="top" wrapText="1"/>
    </xf>
    <xf numFmtId="8" fontId="21" fillId="13" borderId="41" xfId="0" applyNumberFormat="1" applyFont="1" applyFill="1" applyBorder="1" applyAlignment="1">
      <alignment horizontal="right" vertical="top" wrapText="1"/>
    </xf>
    <xf numFmtId="8" fontId="24" fillId="0" borderId="41" xfId="0" applyNumberFormat="1" applyFont="1" applyBorder="1" applyAlignment="1">
      <alignment horizontal="right" vertical="top" wrapText="1"/>
    </xf>
    <xf numFmtId="0" fontId="15" fillId="17" borderId="16" xfId="0" applyFont="1" applyFill="1" applyBorder="1" applyAlignment="1">
      <alignment vertical="top" wrapText="1"/>
    </xf>
    <xf numFmtId="0" fontId="15" fillId="17" borderId="20" xfId="0" applyFont="1" applyFill="1" applyBorder="1" applyAlignment="1">
      <alignment vertical="top" wrapText="1"/>
    </xf>
    <xf numFmtId="0" fontId="15" fillId="17" borderId="21" xfId="0" applyFont="1" applyFill="1" applyBorder="1" applyAlignment="1">
      <alignment vertical="top" wrapText="1"/>
    </xf>
    <xf numFmtId="0" fontId="15" fillId="17" borderId="19" xfId="0" applyFont="1" applyFill="1" applyBorder="1" applyAlignment="1">
      <alignment vertical="top" wrapText="1"/>
    </xf>
    <xf numFmtId="0" fontId="15" fillId="22" borderId="8" xfId="0" applyFont="1" applyFill="1" applyBorder="1" applyAlignment="1">
      <alignment vertical="top" wrapText="1"/>
    </xf>
    <xf numFmtId="0" fontId="15" fillId="0" borderId="0" xfId="0" applyFont="1" applyAlignment="1">
      <alignment horizontal="left" wrapText="1"/>
    </xf>
    <xf numFmtId="165" fontId="8" fillId="7" borderId="33" xfId="0" applyNumberFormat="1" applyFont="1" applyFill="1" applyBorder="1" applyAlignment="1">
      <alignment horizontal="center" vertical="top" wrapText="1"/>
    </xf>
    <xf numFmtId="165" fontId="8" fillId="0" borderId="33" xfId="0" applyNumberFormat="1" applyFont="1" applyBorder="1" applyAlignment="1">
      <alignment horizontal="center" vertical="top" wrapText="1"/>
    </xf>
    <xf numFmtId="165" fontId="9" fillId="0" borderId="33" xfId="0" applyNumberFormat="1" applyFont="1" applyBorder="1" applyAlignment="1">
      <alignment horizontal="center" vertical="top" wrapText="1"/>
    </xf>
    <xf numFmtId="165" fontId="6" fillId="4" borderId="7" xfId="0" applyNumberFormat="1" applyFont="1" applyFill="1" applyBorder="1" applyAlignment="1">
      <alignment horizontal="center" vertical="top" wrapText="1"/>
    </xf>
    <xf numFmtId="165" fontId="6" fillId="4" borderId="37" xfId="0" applyNumberFormat="1" applyFont="1" applyFill="1" applyBorder="1" applyAlignment="1">
      <alignment horizontal="center" vertical="top" wrapText="1"/>
    </xf>
    <xf numFmtId="165" fontId="8" fillId="7" borderId="37" xfId="0" applyNumberFormat="1" applyFont="1" applyFill="1" applyBorder="1" applyAlignment="1">
      <alignment horizontal="center" vertical="top" wrapText="1"/>
    </xf>
    <xf numFmtId="165" fontId="9" fillId="0" borderId="37" xfId="0" applyNumberFormat="1" applyFont="1" applyBorder="1" applyAlignment="1">
      <alignment horizontal="center" vertical="top" wrapText="1"/>
    </xf>
    <xf numFmtId="165" fontId="8" fillId="17" borderId="2" xfId="0" applyNumberFormat="1" applyFont="1" applyFill="1" applyBorder="1" applyAlignment="1">
      <alignment horizontal="center" vertical="top" wrapText="1"/>
    </xf>
    <xf numFmtId="165" fontId="8" fillId="17" borderId="33" xfId="0" applyNumberFormat="1" applyFont="1" applyFill="1" applyBorder="1" applyAlignment="1">
      <alignment horizontal="center" vertical="top" wrapText="1"/>
    </xf>
    <xf numFmtId="165" fontId="8" fillId="17" borderId="37" xfId="0" applyNumberFormat="1" applyFont="1" applyFill="1" applyBorder="1" applyAlignment="1">
      <alignment horizontal="center" vertical="top" wrapText="1"/>
    </xf>
    <xf numFmtId="165" fontId="7" fillId="6" borderId="33" xfId="0" applyNumberFormat="1" applyFont="1" applyFill="1" applyBorder="1" applyAlignment="1">
      <alignment horizontal="center" vertical="top" wrapText="1"/>
    </xf>
    <xf numFmtId="165" fontId="7" fillId="6" borderId="37" xfId="0" applyNumberFormat="1" applyFont="1" applyFill="1" applyBorder="1" applyAlignment="1">
      <alignment horizontal="center" vertical="top" wrapText="1"/>
    </xf>
    <xf numFmtId="165" fontId="7" fillId="6" borderId="1" xfId="0" applyNumberFormat="1" applyFont="1" applyFill="1" applyBorder="1" applyAlignment="1">
      <alignment horizontal="center" vertical="top" wrapText="1"/>
    </xf>
    <xf numFmtId="165" fontId="8" fillId="7" borderId="1" xfId="0" applyNumberFormat="1" applyFont="1" applyFill="1" applyBorder="1" applyAlignment="1">
      <alignment horizontal="center" vertical="top" wrapText="1"/>
    </xf>
    <xf numFmtId="165" fontId="9" fillId="0" borderId="5" xfId="0" applyNumberFormat="1" applyFont="1" applyBorder="1" applyAlignment="1">
      <alignment horizontal="center" vertical="top" wrapText="1"/>
    </xf>
    <xf numFmtId="0" fontId="0" fillId="0" borderId="35" xfId="0" applyBorder="1" applyAlignment="1">
      <alignment vertical="top" wrapText="1"/>
    </xf>
    <xf numFmtId="8" fontId="21" fillId="16" borderId="2" xfId="0" applyNumberFormat="1" applyFont="1" applyFill="1" applyBorder="1" applyAlignment="1">
      <alignment horizontal="center" vertical="top" wrapText="1"/>
    </xf>
    <xf numFmtId="8" fontId="20" fillId="14" borderId="33" xfId="0" applyNumberFormat="1" applyFont="1" applyFill="1" applyBorder="1" applyAlignment="1">
      <alignment horizontal="center" vertical="top" wrapText="1"/>
    </xf>
    <xf numFmtId="8" fontId="20" fillId="14" borderId="41" xfId="0" applyNumberFormat="1" applyFont="1" applyFill="1" applyBorder="1" applyAlignment="1">
      <alignment horizontal="center" vertical="top" wrapText="1"/>
    </xf>
    <xf numFmtId="8" fontId="21" fillId="16" borderId="41" xfId="0" applyNumberFormat="1" applyFont="1" applyFill="1" applyBorder="1" applyAlignment="1">
      <alignment horizontal="center" vertical="top" wrapText="1"/>
    </xf>
    <xf numFmtId="0" fontId="17" fillId="11" borderId="17" xfId="0" applyFont="1" applyFill="1" applyBorder="1" applyAlignment="1">
      <alignment horizontal="center" vertical="top" wrapText="1"/>
    </xf>
    <xf numFmtId="0" fontId="17" fillId="11" borderId="34" xfId="0" applyFont="1" applyFill="1" applyBorder="1" applyAlignment="1">
      <alignment horizontal="center" vertical="top" wrapText="1"/>
    </xf>
    <xf numFmtId="8" fontId="19" fillId="12" borderId="30" xfId="0" applyNumberFormat="1" applyFont="1" applyFill="1" applyBorder="1" applyAlignment="1">
      <alignment horizontal="center" vertical="top" wrapText="1"/>
    </xf>
    <xf numFmtId="0" fontId="17" fillId="11" borderId="49" xfId="0" applyFont="1" applyFill="1" applyBorder="1" applyAlignment="1">
      <alignment horizontal="center" vertical="top" wrapText="1"/>
    </xf>
    <xf numFmtId="8" fontId="21" fillId="0" borderId="33" xfId="0" applyNumberFormat="1" applyFont="1" applyBorder="1" applyAlignment="1">
      <alignment horizontal="center" vertical="center" wrapText="1"/>
    </xf>
    <xf numFmtId="8" fontId="19" fillId="18" borderId="37" xfId="0" applyNumberFormat="1" applyFont="1" applyFill="1" applyBorder="1" applyAlignment="1">
      <alignment horizontal="center" vertical="center" wrapText="1"/>
    </xf>
    <xf numFmtId="8" fontId="21" fillId="19" borderId="37" xfId="0" applyNumberFormat="1" applyFont="1" applyFill="1" applyBorder="1" applyAlignment="1">
      <alignment horizontal="center" vertical="center" wrapText="1"/>
    </xf>
    <xf numFmtId="8" fontId="21" fillId="0" borderId="37" xfId="0" applyNumberFormat="1" applyFont="1" applyBorder="1" applyAlignment="1">
      <alignment horizontal="center" vertical="center" wrapText="1"/>
    </xf>
    <xf numFmtId="8" fontId="24" fillId="0" borderId="37" xfId="0" applyNumberFormat="1" applyFont="1" applyBorder="1" applyAlignment="1">
      <alignment horizontal="center" vertical="center" wrapText="1"/>
    </xf>
    <xf numFmtId="0" fontId="17" fillId="11" borderId="11" xfId="0" applyFont="1" applyFill="1" applyBorder="1" applyAlignment="1">
      <alignment horizontal="center" vertical="top" wrapText="1"/>
    </xf>
    <xf numFmtId="0" fontId="21" fillId="0" borderId="7" xfId="0" applyFont="1" applyBorder="1" applyAlignment="1">
      <alignment vertical="top" wrapText="1"/>
    </xf>
    <xf numFmtId="0" fontId="17" fillId="11" borderId="50" xfId="0" applyFont="1" applyFill="1" applyBorder="1" applyAlignment="1">
      <alignment horizontal="center" vertical="top" wrapText="1"/>
    </xf>
    <xf numFmtId="8" fontId="19" fillId="18" borderId="48" xfId="0" applyNumberFormat="1" applyFont="1" applyFill="1" applyBorder="1" applyAlignment="1">
      <alignment horizontal="center" vertical="center" wrapText="1"/>
    </xf>
    <xf numFmtId="8" fontId="21" fillId="19" borderId="48" xfId="0" applyNumberFormat="1" applyFont="1" applyFill="1" applyBorder="1" applyAlignment="1">
      <alignment horizontal="center" vertical="center" wrapText="1"/>
    </xf>
    <xf numFmtId="0" fontId="21" fillId="0" borderId="48" xfId="0" applyFont="1" applyBorder="1" applyAlignment="1">
      <alignment vertical="top" wrapText="1"/>
    </xf>
    <xf numFmtId="8" fontId="24" fillId="0" borderId="48" xfId="0" applyNumberFormat="1" applyFont="1" applyBorder="1" applyAlignment="1">
      <alignment horizontal="center" vertical="center" wrapText="1"/>
    </xf>
    <xf numFmtId="0" fontId="17" fillId="11" borderId="36" xfId="0" applyFont="1" applyFill="1" applyBorder="1" applyAlignment="1">
      <alignment horizontal="center" vertical="top" wrapText="1"/>
    </xf>
    <xf numFmtId="8" fontId="19" fillId="18" borderId="3" xfId="0" applyNumberFormat="1" applyFont="1" applyFill="1" applyBorder="1" applyAlignment="1">
      <alignment horizontal="center" vertical="center" wrapText="1"/>
    </xf>
    <xf numFmtId="8" fontId="21" fillId="19" borderId="3" xfId="0" applyNumberFormat="1" applyFont="1" applyFill="1" applyBorder="1" applyAlignment="1">
      <alignment horizontal="center" vertical="center" wrapText="1"/>
    </xf>
    <xf numFmtId="8" fontId="24" fillId="0" borderId="3" xfId="0" applyNumberFormat="1" applyFont="1" applyBorder="1" applyAlignment="1">
      <alignment horizontal="center" vertical="center" wrapText="1"/>
    </xf>
    <xf numFmtId="0" fontId="17" fillId="11" borderId="45" xfId="0" applyFont="1" applyFill="1" applyBorder="1" applyAlignment="1">
      <alignment horizontal="center" vertical="top" wrapText="1"/>
    </xf>
    <xf numFmtId="8" fontId="19" fillId="12" borderId="37" xfId="0" applyNumberFormat="1" applyFont="1" applyFill="1" applyBorder="1" applyAlignment="1">
      <alignment horizontal="center" vertical="center" wrapText="1"/>
    </xf>
    <xf numFmtId="8" fontId="21" fillId="13" borderId="37" xfId="0" applyNumberFormat="1" applyFont="1" applyFill="1" applyBorder="1" applyAlignment="1">
      <alignment horizontal="center" vertical="center" wrapText="1"/>
    </xf>
    <xf numFmtId="8" fontId="24" fillId="0" borderId="37" xfId="0" applyNumberFormat="1" applyFont="1" applyBorder="1" applyAlignment="1">
      <alignment horizontal="center" vertical="top" wrapText="1"/>
    </xf>
    <xf numFmtId="0" fontId="21" fillId="0" borderId="7" xfId="0" applyFont="1" applyBorder="1" applyAlignment="1">
      <alignment horizontal="center" vertical="top" wrapText="1"/>
    </xf>
    <xf numFmtId="0" fontId="17" fillId="11" borderId="51" xfId="0" applyFont="1" applyFill="1" applyBorder="1" applyAlignment="1">
      <alignment horizontal="center" vertical="top" wrapText="1"/>
    </xf>
    <xf numFmtId="8" fontId="19" fillId="12" borderId="48" xfId="0" applyNumberFormat="1" applyFont="1" applyFill="1" applyBorder="1" applyAlignment="1">
      <alignment horizontal="center" vertical="center" wrapText="1"/>
    </xf>
    <xf numFmtId="8" fontId="21" fillId="13" borderId="48" xfId="0" applyNumberFormat="1" applyFont="1" applyFill="1" applyBorder="1" applyAlignment="1">
      <alignment horizontal="center" vertical="center" wrapText="1"/>
    </xf>
    <xf numFmtId="0" fontId="21" fillId="0" borderId="48" xfId="0" applyFont="1" applyBorder="1" applyAlignment="1">
      <alignment horizontal="center" vertical="top" wrapText="1"/>
    </xf>
    <xf numFmtId="8" fontId="24" fillId="0" borderId="48" xfId="0" applyNumberFormat="1" applyFont="1" applyBorder="1" applyAlignment="1">
      <alignment horizontal="center" vertical="top" wrapText="1"/>
    </xf>
    <xf numFmtId="8" fontId="19" fillId="12" borderId="7" xfId="0" applyNumberFormat="1" applyFont="1" applyFill="1" applyBorder="1" applyAlignment="1">
      <alignment horizontal="center" vertical="center" wrapText="1"/>
    </xf>
    <xf numFmtId="8" fontId="21" fillId="19" borderId="7" xfId="0" applyNumberFormat="1" applyFont="1" applyFill="1" applyBorder="1" applyAlignment="1">
      <alignment horizontal="center" vertical="center" wrapText="1"/>
    </xf>
    <xf numFmtId="8" fontId="21" fillId="13" borderId="7" xfId="0" applyNumberFormat="1" applyFont="1" applyFill="1" applyBorder="1" applyAlignment="1">
      <alignment horizontal="center" vertical="center" wrapText="1"/>
    </xf>
    <xf numFmtId="8" fontId="24" fillId="0" borderId="7" xfId="0" applyNumberFormat="1" applyFont="1" applyBorder="1" applyAlignment="1">
      <alignment horizontal="center" vertical="top" wrapText="1"/>
    </xf>
    <xf numFmtId="8" fontId="21" fillId="0" borderId="36" xfId="0" applyNumberFormat="1" applyFont="1" applyBorder="1" applyAlignment="1">
      <alignment horizontal="center" vertical="top" wrapText="1"/>
    </xf>
    <xf numFmtId="8" fontId="21" fillId="0" borderId="52" xfId="0" applyNumberFormat="1" applyFont="1" applyBorder="1" applyAlignment="1">
      <alignment horizontal="center" vertical="top" wrapText="1"/>
    </xf>
    <xf numFmtId="8" fontId="21" fillId="0" borderId="53" xfId="0" applyNumberFormat="1" applyFont="1" applyBorder="1" applyAlignment="1">
      <alignment horizontal="center" vertical="top" wrapText="1"/>
    </xf>
    <xf numFmtId="8" fontId="21" fillId="0" borderId="29" xfId="0" applyNumberFormat="1" applyFont="1" applyBorder="1" applyAlignment="1">
      <alignment horizontal="center" vertical="top" wrapText="1"/>
    </xf>
    <xf numFmtId="0" fontId="17" fillId="11" borderId="54" xfId="0" applyFont="1" applyFill="1" applyBorder="1" applyAlignment="1">
      <alignment horizontal="center" vertical="top" wrapText="1"/>
    </xf>
    <xf numFmtId="8" fontId="19" fillId="12" borderId="37" xfId="0" applyNumberFormat="1" applyFont="1" applyFill="1" applyBorder="1" applyAlignment="1">
      <alignment horizontal="center" vertical="top" wrapText="1"/>
    </xf>
    <xf numFmtId="8" fontId="21" fillId="13" borderId="37" xfId="0" applyNumberFormat="1" applyFont="1" applyFill="1" applyBorder="1" applyAlignment="1">
      <alignment horizontal="center" vertical="top" wrapText="1"/>
    </xf>
    <xf numFmtId="8" fontId="21" fillId="0" borderId="37" xfId="0" applyNumberFormat="1" applyFont="1" applyBorder="1" applyAlignment="1">
      <alignment horizontal="center" vertical="top" wrapText="1"/>
    </xf>
    <xf numFmtId="8" fontId="21" fillId="0" borderId="54" xfId="0" applyNumberFormat="1" applyFont="1" applyBorder="1" applyAlignment="1">
      <alignment horizontal="center" vertical="top" wrapText="1"/>
    </xf>
    <xf numFmtId="8" fontId="24" fillId="0" borderId="45" xfId="0" applyNumberFormat="1" applyFont="1" applyBorder="1" applyAlignment="1">
      <alignment horizontal="center" vertical="top" wrapText="1"/>
    </xf>
    <xf numFmtId="8" fontId="19" fillId="12" borderId="48" xfId="0" applyNumberFormat="1" applyFont="1" applyFill="1" applyBorder="1" applyAlignment="1">
      <alignment horizontal="center" vertical="top" wrapText="1"/>
    </xf>
    <xf numFmtId="8" fontId="21" fillId="13" borderId="48" xfId="0" applyNumberFormat="1" applyFont="1" applyFill="1" applyBorder="1" applyAlignment="1">
      <alignment horizontal="center" vertical="top" wrapText="1"/>
    </xf>
    <xf numFmtId="8" fontId="24" fillId="0" borderId="50" xfId="0" applyNumberFormat="1" applyFont="1" applyBorder="1" applyAlignment="1">
      <alignment horizontal="center" vertical="top" wrapText="1"/>
    </xf>
    <xf numFmtId="8" fontId="19" fillId="12" borderId="7" xfId="0" applyNumberFormat="1" applyFont="1" applyFill="1" applyBorder="1" applyAlignment="1">
      <alignment horizontal="center" vertical="top" wrapText="1"/>
    </xf>
    <xf numFmtId="8" fontId="21" fillId="13" borderId="7" xfId="0" applyNumberFormat="1" applyFont="1" applyFill="1" applyBorder="1" applyAlignment="1">
      <alignment horizontal="center" vertical="top" wrapText="1"/>
    </xf>
    <xf numFmtId="8" fontId="24" fillId="0" borderId="11" xfId="0" applyNumberFormat="1" applyFont="1" applyBorder="1" applyAlignment="1">
      <alignment horizontal="center" vertical="top" wrapText="1"/>
    </xf>
    <xf numFmtId="8" fontId="21" fillId="0" borderId="33" xfId="0" applyNumberFormat="1" applyFont="1" applyBorder="1" applyAlignment="1">
      <alignment horizontal="center" vertical="top" wrapText="1"/>
    </xf>
    <xf numFmtId="8" fontId="26" fillId="14" borderId="37" xfId="0" applyNumberFormat="1" applyFont="1" applyFill="1" applyBorder="1" applyAlignment="1">
      <alignment horizontal="center" vertical="top" wrapText="1"/>
    </xf>
    <xf numFmtId="8" fontId="21" fillId="15" borderId="37" xfId="0" applyNumberFormat="1" applyFont="1" applyFill="1" applyBorder="1" applyAlignment="1">
      <alignment horizontal="center" vertical="top" wrapText="1"/>
    </xf>
    <xf numFmtId="8" fontId="21" fillId="0" borderId="48" xfId="0" applyNumberFormat="1" applyFont="1" applyBorder="1" applyAlignment="1">
      <alignment horizontal="center" vertical="top" wrapText="1"/>
    </xf>
    <xf numFmtId="8" fontId="26" fillId="14" borderId="48" xfId="0" applyNumberFormat="1" applyFont="1" applyFill="1" applyBorder="1" applyAlignment="1">
      <alignment horizontal="center" vertical="top" wrapText="1"/>
    </xf>
    <xf numFmtId="8" fontId="21" fillId="15" borderId="48" xfId="0" applyNumberFormat="1" applyFont="1" applyFill="1" applyBorder="1" applyAlignment="1">
      <alignment horizontal="center" vertical="top" wrapText="1"/>
    </xf>
    <xf numFmtId="165" fontId="0" fillId="0" borderId="55" xfId="0" applyNumberFormat="1" applyBorder="1" applyAlignment="1">
      <alignment vertical="top" wrapText="1"/>
    </xf>
    <xf numFmtId="8" fontId="26" fillId="14" borderId="7" xfId="0" applyNumberFormat="1" applyFont="1" applyFill="1" applyBorder="1" applyAlignment="1">
      <alignment horizontal="center" vertical="top" wrapText="1"/>
    </xf>
    <xf numFmtId="8" fontId="21" fillId="15" borderId="7" xfId="0" applyNumberFormat="1" applyFont="1" applyFill="1" applyBorder="1" applyAlignment="1">
      <alignment horizontal="center" vertical="top" wrapText="1"/>
    </xf>
    <xf numFmtId="165" fontId="21" fillId="0" borderId="6" xfId="0" applyNumberFormat="1" applyFont="1" applyBorder="1" applyAlignment="1">
      <alignment horizontal="center" vertical="center" wrapText="1"/>
    </xf>
    <xf numFmtId="165" fontId="21" fillId="0" borderId="37" xfId="0" applyNumberFormat="1" applyFont="1" applyBorder="1" applyAlignment="1">
      <alignment horizontal="center" vertical="center" wrapText="1"/>
    </xf>
    <xf numFmtId="0" fontId="21" fillId="0" borderId="6" xfId="0" applyFont="1" applyBorder="1" applyAlignment="1">
      <alignment vertical="top" wrapText="1"/>
    </xf>
    <xf numFmtId="165" fontId="17" fillId="4" borderId="2" xfId="0" applyNumberFormat="1" applyFont="1" applyFill="1" applyBorder="1" applyAlignment="1">
      <alignment horizontal="center" vertical="top" wrapText="1"/>
    </xf>
    <xf numFmtId="165" fontId="17" fillId="4" borderId="7" xfId="0" applyNumberFormat="1" applyFont="1" applyFill="1" applyBorder="1" applyAlignment="1">
      <alignment horizontal="center" vertical="top" wrapText="1"/>
    </xf>
    <xf numFmtId="165" fontId="17" fillId="4" borderId="3" xfId="0" applyNumberFormat="1" applyFont="1" applyFill="1" applyBorder="1" applyAlignment="1">
      <alignment horizontal="center" vertical="top" wrapText="1"/>
    </xf>
    <xf numFmtId="165" fontId="17" fillId="4" borderId="37" xfId="0" applyNumberFormat="1" applyFont="1" applyFill="1" applyBorder="1" applyAlignment="1">
      <alignment horizontal="center" vertical="top" wrapText="1"/>
    </xf>
    <xf numFmtId="165" fontId="17" fillId="4" borderId="33" xfId="0" applyNumberFormat="1" applyFont="1" applyFill="1" applyBorder="1" applyAlignment="1">
      <alignment horizontal="center" vertical="top" wrapText="1"/>
    </xf>
    <xf numFmtId="0" fontId="29" fillId="6" borderId="5" xfId="0" applyFont="1" applyFill="1" applyBorder="1" applyAlignment="1">
      <alignment horizontal="left" vertical="top" wrapText="1"/>
    </xf>
    <xf numFmtId="0" fontId="29" fillId="6" borderId="6" xfId="0" applyFont="1" applyFill="1" applyBorder="1" applyAlignment="1">
      <alignment horizontal="left" vertical="top" wrapText="1"/>
    </xf>
    <xf numFmtId="0" fontId="29" fillId="6" borderId="7" xfId="0" applyFont="1" applyFill="1" applyBorder="1" applyAlignment="1">
      <alignment horizontal="left" vertical="top" wrapText="1"/>
    </xf>
    <xf numFmtId="165" fontId="20" fillId="9" borderId="2" xfId="0" applyNumberFormat="1" applyFont="1" applyFill="1" applyBorder="1" applyAlignment="1">
      <alignment horizontal="center" vertical="top" wrapText="1"/>
    </xf>
    <xf numFmtId="165" fontId="20" fillId="9" borderId="33" xfId="0" applyNumberFormat="1" applyFont="1" applyFill="1" applyBorder="1" applyAlignment="1">
      <alignment horizontal="center" vertical="top" wrapText="1"/>
    </xf>
    <xf numFmtId="165" fontId="20" fillId="9" borderId="37" xfId="0" applyNumberFormat="1" applyFont="1" applyFill="1" applyBorder="1" applyAlignment="1">
      <alignment horizontal="center" vertical="top" wrapText="1"/>
    </xf>
    <xf numFmtId="165" fontId="20" fillId="0" borderId="48" xfId="0" applyNumberFormat="1" applyFont="1" applyBorder="1" applyAlignment="1">
      <alignment horizontal="center" vertical="top" wrapText="1"/>
    </xf>
    <xf numFmtId="165" fontId="20" fillId="0" borderId="33" xfId="0" applyNumberFormat="1" applyFont="1" applyBorder="1" applyAlignment="1">
      <alignment horizontal="center" vertical="top" wrapText="1"/>
    </xf>
    <xf numFmtId="165" fontId="20" fillId="0" borderId="2" xfId="0" applyNumberFormat="1" applyFont="1" applyBorder="1" applyAlignment="1">
      <alignment horizontal="center" vertical="top" wrapText="1"/>
    </xf>
    <xf numFmtId="165" fontId="20" fillId="0" borderId="3" xfId="0" applyNumberFormat="1" applyFont="1" applyBorder="1" applyAlignment="1">
      <alignment horizontal="center" vertical="top" wrapText="1"/>
    </xf>
    <xf numFmtId="165" fontId="20" fillId="0" borderId="7" xfId="0" applyNumberFormat="1" applyFont="1" applyBorder="1" applyAlignment="1">
      <alignment horizontal="center" vertical="top" wrapText="1"/>
    </xf>
    <xf numFmtId="165" fontId="20" fillId="0" borderId="37" xfId="0" applyNumberFormat="1" applyFont="1" applyBorder="1" applyAlignment="1">
      <alignment horizontal="center" vertical="top" wrapText="1"/>
    </xf>
    <xf numFmtId="0" fontId="29" fillId="0" borderId="0" xfId="0" applyFont="1"/>
    <xf numFmtId="0" fontId="15" fillId="13" borderId="11" xfId="0" applyFont="1" applyFill="1" applyBorder="1" applyAlignment="1">
      <alignment wrapText="1"/>
    </xf>
    <xf numFmtId="0" fontId="15" fillId="13" borderId="11" xfId="0" applyFont="1" applyFill="1" applyBorder="1"/>
    <xf numFmtId="0" fontId="15" fillId="0" borderId="36" xfId="0" applyFont="1" applyBorder="1" applyAlignment="1">
      <alignment vertical="top" wrapText="1"/>
    </xf>
    <xf numFmtId="44" fontId="33" fillId="0" borderId="0" xfId="0" applyNumberFormat="1" applyFont="1"/>
    <xf numFmtId="44" fontId="29" fillId="0" borderId="0" xfId="0" applyNumberFormat="1" applyFont="1"/>
    <xf numFmtId="164" fontId="15" fillId="0" borderId="0" xfId="0" applyNumberFormat="1" applyFont="1" applyAlignment="1">
      <alignment vertical="top" wrapText="1"/>
    </xf>
    <xf numFmtId="165" fontId="17" fillId="4" borderId="6" xfId="0" applyNumberFormat="1" applyFont="1" applyFill="1" applyBorder="1" applyAlignment="1">
      <alignment horizontal="center" vertical="top" wrapText="1"/>
    </xf>
    <xf numFmtId="165" fontId="14" fillId="4" borderId="6" xfId="0" applyNumberFormat="1" applyFont="1" applyFill="1" applyBorder="1" applyAlignment="1">
      <alignment horizontal="center" vertical="top" wrapText="1"/>
    </xf>
    <xf numFmtId="165" fontId="20" fillId="5" borderId="33" xfId="0" applyNumberFormat="1" applyFont="1" applyFill="1" applyBorder="1" applyAlignment="1">
      <alignment horizontal="center" vertical="top" wrapText="1"/>
    </xf>
    <xf numFmtId="165" fontId="8" fillId="0" borderId="48" xfId="0" applyNumberFormat="1" applyFont="1" applyBorder="1" applyAlignment="1">
      <alignment horizontal="center" vertical="top" wrapText="1"/>
    </xf>
    <xf numFmtId="0" fontId="17" fillId="11" borderId="56" xfId="0" applyFont="1" applyFill="1" applyBorder="1" applyAlignment="1">
      <alignment horizontal="center" vertical="top" wrapText="1"/>
    </xf>
    <xf numFmtId="0" fontId="15" fillId="0" borderId="5" xfId="0" applyFont="1" applyBorder="1" applyAlignment="1">
      <alignment horizontal="center" vertical="top" wrapText="1"/>
    </xf>
    <xf numFmtId="0" fontId="15" fillId="0" borderId="6" xfId="0" applyFont="1" applyBorder="1" applyAlignment="1">
      <alignment horizontal="center" vertical="top" wrapText="1"/>
    </xf>
    <xf numFmtId="0" fontId="1" fillId="13" borderId="6" xfId="0" applyFont="1" applyFill="1" applyBorder="1" applyAlignment="1">
      <alignment horizontal="left" vertical="top" wrapText="1"/>
    </xf>
    <xf numFmtId="0" fontId="1" fillId="13" borderId="6" xfId="0" applyFont="1" applyFill="1" applyBorder="1" applyAlignment="1">
      <alignment vertical="top" wrapText="1"/>
    </xf>
    <xf numFmtId="0" fontId="5" fillId="13" borderId="6" xfId="0" applyFont="1" applyFill="1" applyBorder="1" applyAlignment="1">
      <alignment vertical="top" wrapText="1"/>
    </xf>
    <xf numFmtId="0" fontId="15" fillId="13" borderId="5" xfId="0" applyFont="1" applyFill="1" applyBorder="1" applyAlignment="1">
      <alignment horizontal="left" vertical="top" wrapText="1"/>
    </xf>
    <xf numFmtId="0" fontId="15" fillId="13" borderId="6" xfId="0" applyFont="1" applyFill="1" applyBorder="1" applyAlignment="1">
      <alignment horizontal="left" vertical="top" wrapText="1"/>
    </xf>
    <xf numFmtId="0" fontId="15" fillId="19" borderId="6" xfId="0" applyFont="1" applyFill="1" applyBorder="1" applyAlignment="1">
      <alignment horizontal="left" vertical="top" wrapText="1"/>
    </xf>
    <xf numFmtId="0" fontId="16" fillId="13" borderId="6" xfId="0" applyFont="1" applyFill="1" applyBorder="1" applyAlignment="1">
      <alignment vertical="top" wrapText="1"/>
    </xf>
    <xf numFmtId="0" fontId="15" fillId="14" borderId="6" xfId="0" applyFont="1" applyFill="1" applyBorder="1" applyAlignment="1">
      <alignment horizontal="left" vertical="top" wrapText="1"/>
    </xf>
    <xf numFmtId="0" fontId="15" fillId="15" borderId="6" xfId="0" applyFont="1" applyFill="1" applyBorder="1" applyAlignment="1">
      <alignment vertical="top" wrapText="1"/>
    </xf>
    <xf numFmtId="0" fontId="15" fillId="19" borderId="5" xfId="0" applyFont="1" applyFill="1" applyBorder="1" applyAlignment="1">
      <alignment vertical="top" wrapText="1"/>
    </xf>
    <xf numFmtId="0" fontId="15" fillId="19" borderId="6" xfId="0" applyFont="1" applyFill="1" applyBorder="1" applyAlignment="1">
      <alignment vertical="top" wrapText="1"/>
    </xf>
    <xf numFmtId="0" fontId="15" fillId="13" borderId="6" xfId="0" applyFont="1" applyFill="1" applyBorder="1" applyAlignment="1">
      <alignment wrapText="1"/>
    </xf>
    <xf numFmtId="0" fontId="15" fillId="3" borderId="6" xfId="0" applyFont="1" applyFill="1" applyBorder="1" applyAlignment="1">
      <alignment horizontal="left" vertical="top" wrapText="1"/>
    </xf>
    <xf numFmtId="0" fontId="15" fillId="0" borderId="10" xfId="0" applyFont="1" applyBorder="1" applyAlignment="1">
      <alignment horizontal="center" vertical="top" wrapText="1"/>
    </xf>
    <xf numFmtId="0" fontId="15" fillId="13" borderId="20" xfId="0" applyFont="1" applyFill="1" applyBorder="1" applyAlignment="1">
      <alignment wrapText="1"/>
    </xf>
    <xf numFmtId="0" fontId="15" fillId="3" borderId="6" xfId="0" applyFont="1" applyFill="1" applyBorder="1" applyAlignment="1">
      <alignment horizontal="left" wrapText="1"/>
    </xf>
    <xf numFmtId="0" fontId="16" fillId="13" borderId="6" xfId="0" applyFont="1" applyFill="1" applyBorder="1" applyAlignment="1">
      <alignment horizontal="left" vertical="top" wrapText="1"/>
    </xf>
    <xf numFmtId="0" fontId="1" fillId="0" borderId="6" xfId="0" applyFont="1" applyBorder="1" applyAlignment="1">
      <alignment wrapText="1"/>
    </xf>
    <xf numFmtId="0" fontId="15" fillId="15" borderId="6" xfId="0" applyFont="1" applyFill="1" applyBorder="1" applyAlignment="1">
      <alignment horizontal="left" vertical="top" wrapText="1"/>
    </xf>
    <xf numFmtId="0" fontId="15" fillId="13" borderId="20" xfId="0" applyFont="1" applyFill="1" applyBorder="1" applyAlignment="1">
      <alignment horizontal="left" vertical="top" wrapText="1"/>
    </xf>
    <xf numFmtId="0" fontId="15" fillId="11" borderId="5" xfId="0" applyFont="1" applyFill="1" applyBorder="1" applyAlignment="1">
      <alignment horizontal="center" vertical="top" wrapText="1"/>
    </xf>
    <xf numFmtId="0" fontId="22" fillId="7" borderId="5" xfId="0" applyFont="1" applyFill="1" applyBorder="1" applyAlignment="1">
      <alignment vertical="top" wrapText="1"/>
    </xf>
    <xf numFmtId="0" fontId="22" fillId="7" borderId="6" xfId="0" applyFont="1" applyFill="1" applyBorder="1" applyAlignment="1">
      <alignment vertical="top" wrapText="1"/>
    </xf>
    <xf numFmtId="0" fontId="22" fillId="7" borderId="20" xfId="0" applyFont="1" applyFill="1" applyBorder="1" applyAlignment="1">
      <alignment vertical="top" wrapText="1"/>
    </xf>
    <xf numFmtId="0" fontId="15" fillId="11" borderId="6" xfId="0" applyFont="1" applyFill="1" applyBorder="1" applyAlignment="1">
      <alignment wrapText="1"/>
    </xf>
    <xf numFmtId="0" fontId="15" fillId="14" borderId="10" xfId="0" applyFont="1" applyFill="1" applyBorder="1" applyAlignment="1">
      <alignment wrapText="1"/>
    </xf>
    <xf numFmtId="0" fontId="15" fillId="15" borderId="10" xfId="0" applyFont="1" applyFill="1" applyBorder="1" applyAlignment="1">
      <alignment wrapText="1"/>
    </xf>
    <xf numFmtId="0" fontId="22" fillId="0" borderId="34" xfId="0" applyFont="1" applyBorder="1" applyAlignment="1">
      <alignment vertical="top" wrapText="1"/>
    </xf>
    <xf numFmtId="0" fontId="22" fillId="7" borderId="34" xfId="0" applyFont="1" applyFill="1" applyBorder="1" applyAlignment="1">
      <alignment vertical="top" wrapText="1"/>
    </xf>
    <xf numFmtId="0" fontId="15" fillId="13" borderId="1" xfId="0" applyFont="1" applyFill="1" applyBorder="1" applyAlignment="1">
      <alignment wrapText="1"/>
    </xf>
    <xf numFmtId="0" fontId="22" fillId="7" borderId="17" xfId="0" applyFont="1" applyFill="1" applyBorder="1" applyAlignment="1">
      <alignment vertical="top" wrapText="1"/>
    </xf>
    <xf numFmtId="0" fontId="22" fillId="7" borderId="8" xfId="0" applyFont="1" applyFill="1" applyBorder="1" applyAlignment="1">
      <alignment vertical="top" wrapText="1"/>
    </xf>
    <xf numFmtId="0" fontId="1" fillId="4" borderId="5" xfId="0" applyFont="1" applyFill="1" applyBorder="1" applyAlignment="1">
      <alignment horizontal="center" vertical="center" wrapText="1"/>
    </xf>
    <xf numFmtId="0" fontId="15" fillId="13" borderId="1" xfId="0" applyFont="1" applyFill="1" applyBorder="1"/>
    <xf numFmtId="0" fontId="15" fillId="3" borderId="1" xfId="0" applyFont="1" applyFill="1" applyBorder="1" applyAlignment="1">
      <alignment wrapText="1"/>
    </xf>
    <xf numFmtId="0" fontId="29" fillId="3" borderId="1" xfId="0" applyFont="1" applyFill="1" applyBorder="1"/>
    <xf numFmtId="17" fontId="15" fillId="9" borderId="1" xfId="0" applyNumberFormat="1" applyFont="1" applyFill="1" applyBorder="1" applyAlignment="1">
      <alignment horizontal="center" wrapText="1"/>
    </xf>
    <xf numFmtId="0" fontId="15" fillId="9" borderId="1" xfId="0" applyFont="1" applyFill="1" applyBorder="1" applyAlignment="1">
      <alignment horizontal="center" wrapText="1"/>
    </xf>
    <xf numFmtId="165" fontId="21" fillId="0" borderId="41" xfId="0" applyNumberFormat="1" applyFont="1" applyBorder="1" applyAlignment="1">
      <alignment horizontal="center" vertical="top" wrapText="1"/>
    </xf>
    <xf numFmtId="165" fontId="8" fillId="0" borderId="7" xfId="0" applyNumberFormat="1" applyFont="1" applyBorder="1" applyAlignment="1">
      <alignment horizontal="center" vertical="top" wrapText="1"/>
    </xf>
    <xf numFmtId="165" fontId="8" fillId="0" borderId="37" xfId="0" applyNumberFormat="1" applyFont="1" applyBorder="1" applyAlignment="1">
      <alignment horizontal="center" vertical="top" wrapText="1"/>
    </xf>
    <xf numFmtId="165" fontId="8" fillId="0" borderId="6" xfId="0" applyNumberFormat="1" applyFont="1" applyBorder="1" applyAlignment="1">
      <alignment horizontal="center" vertical="top" wrapText="1"/>
    </xf>
    <xf numFmtId="8" fontId="34" fillId="0" borderId="2" xfId="0" applyNumberFormat="1" applyFont="1" applyBorder="1" applyAlignment="1">
      <alignment horizontal="center" vertical="top" wrapText="1"/>
    </xf>
    <xf numFmtId="8" fontId="21" fillId="0" borderId="30" xfId="0" applyNumberFormat="1" applyFont="1" applyBorder="1" applyAlignment="1">
      <alignment horizontal="center" vertical="top" wrapText="1"/>
    </xf>
    <xf numFmtId="8" fontId="21" fillId="0" borderId="43" xfId="0" applyNumberFormat="1" applyFont="1" applyBorder="1" applyAlignment="1">
      <alignment horizontal="center" vertical="top" wrapText="1"/>
    </xf>
    <xf numFmtId="0" fontId="21" fillId="0" borderId="10" xfId="0" applyFont="1" applyBorder="1" applyAlignment="1">
      <alignment horizontal="center" wrapText="1"/>
    </xf>
    <xf numFmtId="0" fontId="15" fillId="13" borderId="5" xfId="0" applyFont="1" applyFill="1" applyBorder="1" applyAlignment="1">
      <alignment vertical="top" wrapText="1"/>
    </xf>
    <xf numFmtId="0" fontId="15" fillId="13" borderId="6" xfId="0" applyFont="1" applyFill="1" applyBorder="1" applyAlignment="1">
      <alignment vertical="top" wrapText="1"/>
    </xf>
    <xf numFmtId="0" fontId="15" fillId="13" borderId="7" xfId="0" applyFont="1" applyFill="1" applyBorder="1" applyAlignment="1">
      <alignment vertical="top" wrapText="1"/>
    </xf>
    <xf numFmtId="0" fontId="15" fillId="0" borderId="5" xfId="0" applyFont="1" applyBorder="1" applyAlignment="1">
      <alignment horizontal="center" vertical="top" wrapText="1"/>
    </xf>
    <xf numFmtId="0" fontId="15" fillId="0" borderId="6" xfId="0" applyFont="1" applyBorder="1" applyAlignment="1">
      <alignment horizontal="center" vertical="top" wrapText="1"/>
    </xf>
    <xf numFmtId="0" fontId="15" fillId="0" borderId="7" xfId="0" applyFont="1" applyBorder="1" applyAlignment="1">
      <alignment horizontal="center" vertical="top" wrapText="1"/>
    </xf>
    <xf numFmtId="0" fontId="15" fillId="11" borderId="8" xfId="0" applyFont="1" applyFill="1" applyBorder="1" applyAlignment="1">
      <alignment horizontal="center" vertical="top" wrapText="1"/>
    </xf>
    <xf numFmtId="0" fontId="15" fillId="11" borderId="9" xfId="0" applyFont="1" applyFill="1" applyBorder="1" applyAlignment="1">
      <alignment horizontal="center" vertical="top" wrapText="1"/>
    </xf>
    <xf numFmtId="0" fontId="14" fillId="11" borderId="6" xfId="0" applyFont="1" applyFill="1" applyBorder="1" applyAlignment="1">
      <alignment horizontal="center" vertical="top" wrapText="1"/>
    </xf>
    <xf numFmtId="0" fontId="14" fillId="11" borderId="7" xfId="0" applyFont="1" applyFill="1" applyBorder="1" applyAlignment="1">
      <alignment horizontal="center" vertical="top" wrapText="1"/>
    </xf>
    <xf numFmtId="0" fontId="13" fillId="0" borderId="5" xfId="0" applyFont="1" applyBorder="1" applyAlignment="1">
      <alignment vertical="top" wrapText="1"/>
    </xf>
    <xf numFmtId="0" fontId="13" fillId="0" borderId="6" xfId="0" applyFont="1" applyBorder="1" applyAlignment="1">
      <alignment vertical="top" wrapText="1"/>
    </xf>
    <xf numFmtId="0" fontId="13" fillId="0" borderId="7" xfId="0" applyFont="1" applyBorder="1" applyAlignment="1">
      <alignment vertical="top" wrapText="1"/>
    </xf>
    <xf numFmtId="0" fontId="14" fillId="11" borderId="5" xfId="0" applyFont="1" applyFill="1" applyBorder="1" applyAlignment="1">
      <alignment horizontal="center" vertical="top" wrapText="1"/>
    </xf>
    <xf numFmtId="0" fontId="14" fillId="11" borderId="37" xfId="0" applyFont="1" applyFill="1" applyBorder="1" applyAlignment="1">
      <alignment horizontal="center" vertical="top" wrapText="1"/>
    </xf>
    <xf numFmtId="0" fontId="16" fillId="11" borderId="8" xfId="0" applyFont="1" applyFill="1" applyBorder="1" applyAlignment="1">
      <alignment vertical="top" wrapText="1"/>
    </xf>
    <xf numFmtId="0" fontId="16" fillId="11" borderId="9" xfId="0" applyFont="1" applyFill="1" applyBorder="1" applyAlignment="1">
      <alignment vertical="top" wrapText="1"/>
    </xf>
    <xf numFmtId="0" fontId="18" fillId="12" borderId="5" xfId="0" applyFont="1" applyFill="1" applyBorder="1" applyAlignment="1">
      <alignment horizontal="left" vertical="top" wrapText="1"/>
    </xf>
    <xf numFmtId="0" fontId="18" fillId="12" borderId="6" xfId="0" applyFont="1" applyFill="1" applyBorder="1" applyAlignment="1">
      <alignment horizontal="left" vertical="top" wrapText="1"/>
    </xf>
    <xf numFmtId="0" fontId="18" fillId="12" borderId="7" xfId="0" applyFont="1" applyFill="1" applyBorder="1" applyAlignment="1">
      <alignment horizontal="left" vertical="top" wrapText="1"/>
    </xf>
    <xf numFmtId="0" fontId="1" fillId="7" borderId="1" xfId="0" applyFont="1" applyFill="1" applyBorder="1" applyAlignment="1">
      <alignment vertical="top" wrapText="1"/>
    </xf>
    <xf numFmtId="0" fontId="1" fillId="0" borderId="1" xfId="0" applyFont="1" applyBorder="1" applyAlignment="1">
      <alignment horizontal="center" vertical="top" wrapText="1"/>
    </xf>
    <xf numFmtId="0" fontId="1" fillId="6" borderId="1" xfId="0" applyFont="1" applyFill="1" applyBorder="1" applyAlignment="1">
      <alignment horizontal="left" vertical="top" wrapText="1"/>
    </xf>
    <xf numFmtId="0" fontId="1" fillId="7" borderId="1" xfId="0" applyFont="1" applyFill="1" applyBorder="1" applyAlignment="1">
      <alignment horizontal="left" vertical="top" wrapText="1"/>
    </xf>
    <xf numFmtId="165" fontId="10" fillId="4" borderId="1" xfId="0" applyNumberFormat="1" applyFont="1" applyFill="1" applyBorder="1" applyAlignment="1">
      <alignment horizontal="center" vertical="top" wrapText="1"/>
    </xf>
    <xf numFmtId="0" fontId="2" fillId="2" borderId="1" xfId="0" applyFont="1" applyFill="1" applyBorder="1" applyAlignment="1">
      <alignment vertical="top" wrapText="1"/>
    </xf>
    <xf numFmtId="0" fontId="11" fillId="0" borderId="1" xfId="0" applyFont="1" applyBorder="1" applyAlignment="1">
      <alignment vertical="top" wrapText="1"/>
    </xf>
    <xf numFmtId="0" fontId="10" fillId="4" borderId="1" xfId="0" applyFont="1" applyFill="1" applyBorder="1" applyAlignment="1">
      <alignment horizontal="center" vertical="top" wrapText="1"/>
    </xf>
    <xf numFmtId="165" fontId="10" fillId="10" borderId="1" xfId="0" applyNumberFormat="1" applyFont="1" applyFill="1" applyBorder="1" applyAlignment="1">
      <alignment horizontal="center" vertical="top" wrapText="1"/>
    </xf>
    <xf numFmtId="0" fontId="1" fillId="3" borderId="1" xfId="0" applyFont="1" applyFill="1" applyBorder="1" applyAlignment="1">
      <alignment vertical="top" wrapText="1"/>
    </xf>
    <xf numFmtId="0" fontId="5" fillId="13" borderId="5" xfId="0" applyFont="1" applyFill="1" applyBorder="1" applyAlignment="1">
      <alignment vertical="top" wrapText="1"/>
    </xf>
    <xf numFmtId="0" fontId="5" fillId="13" borderId="6" xfId="0" applyFont="1" applyFill="1" applyBorder="1" applyAlignment="1">
      <alignment vertical="top" wrapText="1"/>
    </xf>
    <xf numFmtId="0" fontId="5" fillId="13" borderId="7" xfId="0" applyFont="1" applyFill="1" applyBorder="1" applyAlignment="1">
      <alignment vertical="top" wrapText="1"/>
    </xf>
    <xf numFmtId="0" fontId="15" fillId="19" borderId="5" xfId="0" applyFont="1" applyFill="1" applyBorder="1" applyAlignment="1">
      <alignment horizontal="left" vertical="top" wrapText="1"/>
    </xf>
    <xf numFmtId="0" fontId="15" fillId="19" borderId="6" xfId="0" applyFont="1" applyFill="1" applyBorder="1" applyAlignment="1">
      <alignment horizontal="left" vertical="top" wrapText="1"/>
    </xf>
    <xf numFmtId="0" fontId="15" fillId="19" borderId="7" xfId="0" applyFont="1" applyFill="1" applyBorder="1" applyAlignment="1">
      <alignment horizontal="left" vertical="top" wrapText="1"/>
    </xf>
    <xf numFmtId="0" fontId="15" fillId="11" borderId="8" xfId="0" applyFont="1" applyFill="1" applyBorder="1" applyAlignment="1">
      <alignment horizontal="center" vertical="center" wrapText="1"/>
    </xf>
    <xf numFmtId="0" fontId="15" fillId="11" borderId="9" xfId="0" applyFont="1" applyFill="1" applyBorder="1" applyAlignment="1">
      <alignment horizontal="center" vertical="center" wrapText="1"/>
    </xf>
    <xf numFmtId="0" fontId="2" fillId="12" borderId="5" xfId="0" applyFont="1" applyFill="1" applyBorder="1" applyAlignment="1">
      <alignment horizontal="left" vertical="top" wrapText="1"/>
    </xf>
    <xf numFmtId="0" fontId="2" fillId="12" borderId="6" xfId="0" applyFont="1" applyFill="1" applyBorder="1" applyAlignment="1">
      <alignment horizontal="left" vertical="top" wrapText="1"/>
    </xf>
    <xf numFmtId="0" fontId="2" fillId="12" borderId="7" xfId="0" applyFont="1" applyFill="1" applyBorder="1" applyAlignment="1">
      <alignment horizontal="left" vertical="top" wrapText="1"/>
    </xf>
    <xf numFmtId="0" fontId="1" fillId="13" borderId="5" xfId="0" applyFont="1" applyFill="1" applyBorder="1" applyAlignment="1">
      <alignment horizontal="left" vertical="top" wrapText="1"/>
    </xf>
    <xf numFmtId="0" fontId="1" fillId="13" borderId="6" xfId="0" applyFont="1" applyFill="1" applyBorder="1" applyAlignment="1">
      <alignment horizontal="left" vertical="top" wrapText="1"/>
    </xf>
    <xf numFmtId="0" fontId="1" fillId="13" borderId="7" xfId="0" applyFont="1" applyFill="1" applyBorder="1" applyAlignment="1">
      <alignment horizontal="left" vertical="top" wrapText="1"/>
    </xf>
    <xf numFmtId="0" fontId="1" fillId="13" borderId="5" xfId="0" applyFont="1" applyFill="1" applyBorder="1" applyAlignment="1">
      <alignment vertical="top" wrapText="1"/>
    </xf>
    <xf numFmtId="0" fontId="1" fillId="13" borderId="6" xfId="0" applyFont="1" applyFill="1" applyBorder="1" applyAlignment="1">
      <alignment vertical="top" wrapText="1"/>
    </xf>
    <xf numFmtId="0" fontId="1" fillId="13" borderId="7" xfId="0" applyFont="1" applyFill="1" applyBorder="1" applyAlignment="1">
      <alignment vertical="top" wrapText="1"/>
    </xf>
    <xf numFmtId="0" fontId="15" fillId="13" borderId="5" xfId="0" applyFont="1" applyFill="1" applyBorder="1" applyAlignment="1">
      <alignment horizontal="left" vertical="top" wrapText="1"/>
    </xf>
    <xf numFmtId="0" fontId="15" fillId="13" borderId="6" xfId="0" applyFont="1" applyFill="1" applyBorder="1" applyAlignment="1">
      <alignment horizontal="left" vertical="top" wrapText="1"/>
    </xf>
    <xf numFmtId="0" fontId="15" fillId="13" borderId="7" xfId="0" applyFont="1" applyFill="1" applyBorder="1" applyAlignment="1">
      <alignment horizontal="left" vertical="top" wrapText="1"/>
    </xf>
    <xf numFmtId="0" fontId="18" fillId="12" borderId="5" xfId="0" applyFont="1" applyFill="1" applyBorder="1" applyAlignment="1">
      <alignment horizontal="center" vertical="top" wrapText="1"/>
    </xf>
    <xf numFmtId="0" fontId="18" fillId="12" borderId="6" xfId="0" applyFont="1" applyFill="1" applyBorder="1" applyAlignment="1">
      <alignment horizontal="center" vertical="top" wrapText="1"/>
    </xf>
    <xf numFmtId="0" fontId="18" fillId="12" borderId="7" xfId="0" applyFont="1" applyFill="1" applyBorder="1" applyAlignment="1">
      <alignment horizontal="center" vertical="top" wrapText="1"/>
    </xf>
    <xf numFmtId="0" fontId="15" fillId="19" borderId="5" xfId="0" applyFont="1" applyFill="1" applyBorder="1" applyAlignment="1">
      <alignment vertical="top" wrapText="1"/>
    </xf>
    <xf numFmtId="0" fontId="15" fillId="19" borderId="6" xfId="0" applyFont="1" applyFill="1" applyBorder="1" applyAlignment="1">
      <alignment vertical="top" wrapText="1"/>
    </xf>
    <xf numFmtId="0" fontId="15" fillId="19" borderId="7" xfId="0" applyFont="1" applyFill="1" applyBorder="1" applyAlignment="1">
      <alignment vertical="top" wrapText="1"/>
    </xf>
    <xf numFmtId="0" fontId="16" fillId="13" borderId="5" xfId="0" applyFont="1" applyFill="1" applyBorder="1" applyAlignment="1">
      <alignment vertical="top" wrapText="1"/>
    </xf>
    <xf numFmtId="0" fontId="16" fillId="13" borderId="6" xfId="0" applyFont="1" applyFill="1" applyBorder="1" applyAlignment="1">
      <alignment vertical="top" wrapText="1"/>
    </xf>
    <xf numFmtId="0" fontId="16" fillId="13" borderId="7" xfId="0" applyFont="1" applyFill="1" applyBorder="1" applyAlignment="1">
      <alignment vertical="top" wrapText="1"/>
    </xf>
    <xf numFmtId="0" fontId="15" fillId="14" borderId="5" xfId="0" applyFont="1" applyFill="1" applyBorder="1" applyAlignment="1">
      <alignment horizontal="left" vertical="top" wrapText="1"/>
    </xf>
    <xf numFmtId="0" fontId="15" fillId="14" borderId="6" xfId="0" applyFont="1" applyFill="1" applyBorder="1" applyAlignment="1">
      <alignment horizontal="left" vertical="top" wrapText="1"/>
    </xf>
    <xf numFmtId="0" fontId="15" fillId="14" borderId="7" xfId="0" applyFont="1" applyFill="1" applyBorder="1" applyAlignment="1">
      <alignment horizontal="left" vertical="top" wrapText="1"/>
    </xf>
    <xf numFmtId="0" fontId="15" fillId="15" borderId="5" xfId="0" applyFont="1" applyFill="1" applyBorder="1" applyAlignment="1">
      <alignment vertical="top" wrapText="1"/>
    </xf>
    <xf numFmtId="0" fontId="15" fillId="15" borderId="6" xfId="0" applyFont="1" applyFill="1" applyBorder="1" applyAlignment="1">
      <alignment vertical="top" wrapText="1"/>
    </xf>
    <xf numFmtId="0" fontId="15" fillId="15" borderId="7" xfId="0" applyFont="1" applyFill="1" applyBorder="1" applyAlignment="1">
      <alignment vertical="top" wrapText="1"/>
    </xf>
    <xf numFmtId="0" fontId="15" fillId="0" borderId="34" xfId="0" applyFont="1" applyBorder="1" applyAlignment="1">
      <alignment wrapText="1"/>
    </xf>
    <xf numFmtId="0" fontId="15" fillId="0" borderId="10" xfId="0" applyFont="1" applyBorder="1" applyAlignment="1">
      <alignment wrapText="1"/>
    </xf>
    <xf numFmtId="0" fontId="15" fillId="14" borderId="5" xfId="0" applyFont="1" applyFill="1" applyBorder="1" applyAlignment="1">
      <alignment wrapText="1"/>
    </xf>
    <xf numFmtId="0" fontId="15" fillId="14" borderId="6" xfId="0" applyFont="1" applyFill="1" applyBorder="1" applyAlignment="1">
      <alignment wrapText="1"/>
    </xf>
    <xf numFmtId="0" fontId="15" fillId="15" borderId="5" xfId="0" applyFont="1" applyFill="1" applyBorder="1" applyAlignment="1">
      <alignment wrapText="1"/>
    </xf>
    <xf numFmtId="0" fontId="15" fillId="15" borderId="6" xfId="0" applyFont="1" applyFill="1" applyBorder="1" applyAlignment="1">
      <alignment wrapText="1"/>
    </xf>
    <xf numFmtId="0" fontId="15" fillId="13" borderId="5" xfId="0" applyFont="1" applyFill="1" applyBorder="1" applyAlignment="1">
      <alignment wrapText="1"/>
    </xf>
    <xf numFmtId="0" fontId="15" fillId="13" borderId="6" xfId="0" applyFont="1" applyFill="1" applyBorder="1" applyAlignment="1">
      <alignment wrapText="1"/>
    </xf>
    <xf numFmtId="0" fontId="15" fillId="13" borderId="34" xfId="0" applyFont="1" applyFill="1" applyBorder="1" applyAlignment="1">
      <alignment wrapText="1"/>
    </xf>
    <xf numFmtId="0" fontId="15" fillId="13" borderId="10" xfId="0" applyFont="1" applyFill="1" applyBorder="1" applyAlignment="1">
      <alignment wrapText="1"/>
    </xf>
    <xf numFmtId="0" fontId="14" fillId="11" borderId="6" xfId="0" applyFont="1" applyFill="1" applyBorder="1" applyAlignment="1">
      <alignment wrapText="1"/>
    </xf>
    <xf numFmtId="0" fontId="13" fillId="0" borderId="5" xfId="0" applyFont="1" applyBorder="1" applyAlignment="1">
      <alignment wrapText="1"/>
    </xf>
    <xf numFmtId="0" fontId="13" fillId="0" borderId="6" xfId="0" applyFont="1" applyBorder="1" applyAlignment="1">
      <alignment wrapText="1"/>
    </xf>
    <xf numFmtId="0" fontId="14" fillId="11" borderId="5" xfId="0" applyFont="1" applyFill="1" applyBorder="1" applyAlignment="1">
      <alignment wrapText="1"/>
    </xf>
    <xf numFmtId="0" fontId="14" fillId="11" borderId="37" xfId="0" applyFont="1" applyFill="1" applyBorder="1" applyAlignment="1">
      <alignment wrapText="1"/>
    </xf>
    <xf numFmtId="0" fontId="18" fillId="12" borderId="5" xfId="0" applyFont="1" applyFill="1" applyBorder="1" applyAlignment="1">
      <alignment wrapText="1"/>
    </xf>
    <xf numFmtId="0" fontId="18" fillId="12" borderId="6" xfId="0" applyFont="1" applyFill="1" applyBorder="1" applyAlignment="1">
      <alignment wrapText="1"/>
    </xf>
    <xf numFmtId="0" fontId="18" fillId="12" borderId="36" xfId="0" applyFont="1" applyFill="1" applyBorder="1" applyAlignment="1">
      <alignment wrapText="1"/>
    </xf>
    <xf numFmtId="0" fontId="16" fillId="11" borderId="8" xfId="0" applyFont="1" applyFill="1" applyBorder="1" applyAlignment="1">
      <alignment wrapText="1"/>
    </xf>
    <xf numFmtId="0" fontId="16" fillId="11" borderId="22" xfId="0" applyFont="1" applyFill="1" applyBorder="1" applyAlignment="1">
      <alignment wrapText="1"/>
    </xf>
    <xf numFmtId="0" fontId="16" fillId="11" borderId="9" xfId="0" applyFont="1" applyFill="1" applyBorder="1" applyAlignment="1">
      <alignment wrapText="1"/>
    </xf>
    <xf numFmtId="0" fontId="18" fillId="18" borderId="5" xfId="0" applyFont="1" applyFill="1" applyBorder="1" applyAlignment="1">
      <alignment vertical="top" wrapText="1"/>
    </xf>
    <xf numFmtId="0" fontId="18" fillId="18" borderId="6" xfId="0" applyFont="1" applyFill="1" applyBorder="1" applyAlignment="1">
      <alignment vertical="top" wrapText="1"/>
    </xf>
    <xf numFmtId="0" fontId="18" fillId="18" borderId="7" xfId="0" applyFont="1" applyFill="1" applyBorder="1" applyAlignment="1">
      <alignment vertical="top" wrapText="1"/>
    </xf>
    <xf numFmtId="0" fontId="18" fillId="12" borderId="5" xfId="0" applyFont="1" applyFill="1" applyBorder="1" applyAlignment="1">
      <alignment vertical="top" wrapText="1"/>
    </xf>
    <xf numFmtId="0" fontId="18" fillId="12" borderId="6" xfId="0" applyFont="1" applyFill="1" applyBorder="1" applyAlignment="1">
      <alignment vertical="top" wrapText="1"/>
    </xf>
    <xf numFmtId="0" fontId="18" fillId="12" borderId="7" xfId="0" applyFont="1" applyFill="1" applyBorder="1" applyAlignment="1">
      <alignment vertical="top" wrapText="1"/>
    </xf>
    <xf numFmtId="0" fontId="15" fillId="13" borderId="5" xfId="0" applyFont="1" applyFill="1" applyBorder="1" applyAlignment="1">
      <alignment horizontal="center" vertical="top" wrapText="1"/>
    </xf>
    <xf numFmtId="0" fontId="15" fillId="13" borderId="6" xfId="0" applyFont="1" applyFill="1" applyBorder="1" applyAlignment="1">
      <alignment horizontal="center" vertical="top" wrapText="1"/>
    </xf>
    <xf numFmtId="0" fontId="15" fillId="13" borderId="7" xfId="0" applyFont="1" applyFill="1" applyBorder="1" applyAlignment="1">
      <alignment horizontal="center" vertical="top" wrapText="1"/>
    </xf>
    <xf numFmtId="0" fontId="15" fillId="0" borderId="34" xfId="0" applyFont="1" applyBorder="1" applyAlignment="1">
      <alignment horizontal="center" vertical="top" wrapText="1"/>
    </xf>
    <xf numFmtId="0" fontId="15" fillId="0" borderId="10" xfId="0" applyFont="1" applyBorder="1" applyAlignment="1">
      <alignment horizontal="center" vertical="top" wrapText="1"/>
    </xf>
    <xf numFmtId="0" fontId="15" fillId="0" borderId="11" xfId="0" applyFont="1" applyBorder="1" applyAlignment="1">
      <alignment horizontal="center" vertical="top" wrapText="1"/>
    </xf>
    <xf numFmtId="0" fontId="15" fillId="13" borderId="7" xfId="0" applyFont="1" applyFill="1" applyBorder="1" applyAlignment="1">
      <alignment wrapText="1"/>
    </xf>
    <xf numFmtId="0" fontId="15" fillId="13" borderId="17" xfId="0" applyFont="1" applyFill="1" applyBorder="1" applyAlignment="1">
      <alignment wrapText="1"/>
    </xf>
    <xf numFmtId="0" fontId="15" fillId="13" borderId="20" xfId="0" applyFont="1" applyFill="1" applyBorder="1" applyAlignment="1">
      <alignment wrapText="1"/>
    </xf>
    <xf numFmtId="0" fontId="15" fillId="13" borderId="36" xfId="0" applyFont="1" applyFill="1" applyBorder="1" applyAlignment="1">
      <alignment wrapText="1"/>
    </xf>
    <xf numFmtId="0" fontId="15" fillId="3" borderId="5" xfId="0" applyFont="1" applyFill="1" applyBorder="1" applyAlignment="1">
      <alignment horizontal="left" wrapText="1"/>
    </xf>
    <xf numFmtId="0" fontId="15" fillId="3" borderId="6" xfId="0" applyFont="1" applyFill="1" applyBorder="1" applyAlignment="1">
      <alignment horizontal="left" wrapText="1"/>
    </xf>
    <xf numFmtId="0" fontId="15" fillId="3" borderId="7" xfId="0" applyFont="1" applyFill="1" applyBorder="1" applyAlignment="1">
      <alignment horizontal="left" wrapText="1"/>
    </xf>
    <xf numFmtId="0" fontId="15" fillId="3" borderId="5" xfId="0" applyFont="1" applyFill="1" applyBorder="1" applyAlignment="1">
      <alignment horizontal="left" vertical="top" wrapText="1"/>
    </xf>
    <xf numFmtId="0" fontId="15" fillId="3" borderId="6" xfId="0" applyFont="1" applyFill="1" applyBorder="1" applyAlignment="1">
      <alignment horizontal="left" vertical="top" wrapText="1"/>
    </xf>
    <xf numFmtId="0" fontId="15" fillId="3" borderId="7" xfId="0" applyFont="1" applyFill="1" applyBorder="1" applyAlignment="1">
      <alignment horizontal="left" vertical="top" wrapText="1"/>
    </xf>
    <xf numFmtId="0" fontId="18" fillId="12" borderId="7" xfId="0" applyFont="1" applyFill="1" applyBorder="1" applyAlignment="1">
      <alignment wrapText="1"/>
    </xf>
    <xf numFmtId="0" fontId="18" fillId="2" borderId="34" xfId="0" applyFont="1" applyFill="1" applyBorder="1" applyAlignment="1">
      <alignment horizontal="left" vertical="center" wrapText="1"/>
    </xf>
    <xf numFmtId="0" fontId="18" fillId="2" borderId="10" xfId="0" applyFont="1" applyFill="1" applyBorder="1" applyAlignment="1">
      <alignment horizontal="left" vertical="center" wrapText="1"/>
    </xf>
    <xf numFmtId="0" fontId="18" fillId="2" borderId="11" xfId="0" applyFont="1" applyFill="1" applyBorder="1" applyAlignment="1">
      <alignment horizontal="left" vertical="center" wrapText="1"/>
    </xf>
    <xf numFmtId="165" fontId="10" fillId="4" borderId="7" xfId="0" applyNumberFormat="1" applyFont="1" applyFill="1" applyBorder="1" applyAlignment="1">
      <alignment horizontal="center" vertical="top" wrapText="1"/>
    </xf>
    <xf numFmtId="165" fontId="10" fillId="4" borderId="41" xfId="0" applyNumberFormat="1" applyFont="1" applyFill="1" applyBorder="1" applyAlignment="1">
      <alignment horizontal="center" vertical="top" wrapText="1"/>
    </xf>
    <xf numFmtId="0" fontId="15" fillId="15" borderId="5" xfId="0" applyFont="1" applyFill="1" applyBorder="1" applyAlignment="1">
      <alignment horizontal="left" vertical="top" wrapText="1"/>
    </xf>
    <xf numFmtId="0" fontId="15" fillId="15" borderId="6" xfId="0" applyFont="1" applyFill="1" applyBorder="1" applyAlignment="1">
      <alignment horizontal="left" vertical="top" wrapText="1"/>
    </xf>
    <xf numFmtId="0" fontId="15" fillId="15" borderId="7" xfId="0" applyFont="1" applyFill="1" applyBorder="1" applyAlignment="1">
      <alignment horizontal="left" vertical="top" wrapText="1"/>
    </xf>
    <xf numFmtId="0" fontId="15" fillId="13" borderId="17" xfId="0" applyFont="1" applyFill="1" applyBorder="1" applyAlignment="1">
      <alignment horizontal="left" vertical="top" wrapText="1"/>
    </xf>
    <xf numFmtId="0" fontId="15" fillId="13" borderId="20" xfId="0" applyFont="1" applyFill="1" applyBorder="1" applyAlignment="1">
      <alignment horizontal="left" vertical="top" wrapText="1"/>
    </xf>
    <xf numFmtId="0" fontId="15" fillId="13" borderId="36" xfId="0" applyFont="1" applyFill="1" applyBorder="1" applyAlignment="1">
      <alignment horizontal="left" vertical="top" wrapText="1"/>
    </xf>
    <xf numFmtId="0" fontId="14" fillId="11" borderId="20" xfId="0" applyFont="1" applyFill="1" applyBorder="1" applyAlignment="1">
      <alignment horizontal="center" vertical="top" wrapText="1"/>
    </xf>
    <xf numFmtId="0" fontId="1" fillId="0" borderId="5" xfId="0" applyFont="1" applyBorder="1" applyAlignment="1">
      <alignment wrapText="1"/>
    </xf>
    <xf numFmtId="0" fontId="1" fillId="0" borderId="6" xfId="0" applyFont="1" applyBorder="1" applyAlignment="1">
      <alignment wrapText="1"/>
    </xf>
    <xf numFmtId="0" fontId="16" fillId="13" borderId="5" xfId="0" applyFont="1" applyFill="1" applyBorder="1" applyAlignment="1">
      <alignment horizontal="left" vertical="top" wrapText="1"/>
    </xf>
    <xf numFmtId="0" fontId="16" fillId="13" borderId="6" xfId="0" applyFont="1" applyFill="1" applyBorder="1" applyAlignment="1">
      <alignment horizontal="left" vertical="top" wrapText="1"/>
    </xf>
    <xf numFmtId="0" fontId="16" fillId="13" borderId="7" xfId="0" applyFont="1" applyFill="1" applyBorder="1" applyAlignment="1">
      <alignment horizontal="left" vertical="top" wrapText="1"/>
    </xf>
    <xf numFmtId="0" fontId="15" fillId="0" borderId="35" xfId="0" applyFont="1" applyBorder="1" applyAlignment="1">
      <alignment vertical="top" wrapText="1"/>
    </xf>
    <xf numFmtId="0" fontId="1" fillId="6" borderId="5" xfId="0" applyFont="1" applyFill="1" applyBorder="1" applyAlignment="1">
      <alignment horizontal="left" vertical="top" wrapText="1"/>
    </xf>
    <xf numFmtId="0" fontId="1" fillId="6" borderId="6" xfId="0" applyFont="1" applyFill="1" applyBorder="1" applyAlignment="1">
      <alignment horizontal="left" vertical="top" wrapText="1"/>
    </xf>
    <xf numFmtId="0" fontId="1" fillId="6" borderId="7" xfId="0" applyFont="1" applyFill="1" applyBorder="1" applyAlignment="1">
      <alignment horizontal="left" vertical="top" wrapText="1"/>
    </xf>
    <xf numFmtId="0" fontId="1" fillId="7" borderId="5" xfId="0" applyFont="1" applyFill="1" applyBorder="1" applyAlignment="1">
      <alignment horizontal="left" vertical="top" wrapText="1"/>
    </xf>
    <xf numFmtId="0" fontId="1" fillId="7" borderId="6" xfId="0" applyFont="1" applyFill="1" applyBorder="1" applyAlignment="1">
      <alignment horizontal="left" vertical="top" wrapText="1"/>
    </xf>
    <xf numFmtId="0" fontId="1" fillId="7" borderId="7" xfId="0" applyFont="1" applyFill="1" applyBorder="1" applyAlignment="1">
      <alignment horizontal="left" vertical="top" wrapText="1"/>
    </xf>
    <xf numFmtId="0" fontId="1" fillId="17" borderId="5" xfId="0" applyFont="1" applyFill="1" applyBorder="1" applyAlignment="1">
      <alignment horizontal="left" vertical="top" wrapText="1"/>
    </xf>
    <xf numFmtId="0" fontId="1" fillId="17" borderId="6" xfId="0" applyFont="1" applyFill="1" applyBorder="1" applyAlignment="1">
      <alignment horizontal="left" vertical="top" wrapText="1"/>
    </xf>
    <xf numFmtId="0" fontId="1" fillId="17" borderId="7" xfId="0" applyFont="1" applyFill="1" applyBorder="1" applyAlignment="1">
      <alignment horizontal="left" vertical="top" wrapText="1"/>
    </xf>
    <xf numFmtId="0" fontId="29" fillId="6" borderId="5" xfId="0" applyFont="1" applyFill="1" applyBorder="1" applyAlignment="1">
      <alignment horizontal="left" vertical="top" wrapText="1"/>
    </xf>
    <xf numFmtId="0" fontId="29" fillId="6" borderId="6" xfId="0" applyFont="1" applyFill="1" applyBorder="1" applyAlignment="1">
      <alignment horizontal="left" vertical="top" wrapText="1"/>
    </xf>
    <xf numFmtId="0" fontId="29" fillId="6" borderId="7" xfId="0" applyFont="1" applyFill="1" applyBorder="1" applyAlignment="1">
      <alignment horizontal="left" vertical="top" wrapText="1"/>
    </xf>
    <xf numFmtId="0" fontId="32" fillId="6" borderId="5" xfId="0" applyFont="1" applyFill="1" applyBorder="1" applyAlignment="1">
      <alignment horizontal="right" vertical="top" wrapText="1"/>
    </xf>
    <xf numFmtId="0" fontId="32" fillId="6" borderId="6" xfId="0" applyFont="1" applyFill="1" applyBorder="1" applyAlignment="1">
      <alignment horizontal="right" vertical="top" wrapText="1"/>
    </xf>
    <xf numFmtId="0" fontId="32" fillId="6" borderId="7" xfId="0" applyFont="1" applyFill="1" applyBorder="1" applyAlignment="1">
      <alignment horizontal="right" vertical="top" wrapText="1"/>
    </xf>
    <xf numFmtId="0" fontId="31" fillId="0" borderId="1" xfId="0" applyFont="1" applyBorder="1" applyAlignment="1">
      <alignment vertical="top" wrapText="1"/>
    </xf>
    <xf numFmtId="165" fontId="14" fillId="4" borderId="1" xfId="0" applyNumberFormat="1" applyFont="1" applyFill="1" applyBorder="1" applyAlignment="1">
      <alignment horizontal="center" vertical="top" wrapText="1"/>
    </xf>
    <xf numFmtId="165" fontId="14" fillId="4" borderId="41" xfId="0" applyNumberFormat="1" applyFont="1" applyFill="1" applyBorder="1" applyAlignment="1">
      <alignment horizontal="center" vertical="top" wrapText="1"/>
    </xf>
    <xf numFmtId="165" fontId="14" fillId="4" borderId="7" xfId="0" applyNumberFormat="1" applyFont="1" applyFill="1" applyBorder="1" applyAlignment="1">
      <alignment horizontal="center" vertical="top" wrapText="1"/>
    </xf>
    <xf numFmtId="0" fontId="16" fillId="4" borderId="5" xfId="0" applyFont="1" applyFill="1" applyBorder="1" applyAlignment="1">
      <alignment horizontal="center" vertical="top" wrapText="1"/>
    </xf>
    <xf numFmtId="0" fontId="16" fillId="4" borderId="6" xfId="0" applyFont="1" applyFill="1" applyBorder="1" applyAlignment="1">
      <alignment horizontal="center" vertical="top" wrapText="1"/>
    </xf>
    <xf numFmtId="0" fontId="16" fillId="4" borderId="7" xfId="0" applyFont="1" applyFill="1" applyBorder="1" applyAlignment="1">
      <alignment horizontal="center" vertical="top" wrapText="1"/>
    </xf>
  </cellXfs>
  <cellStyles count="1">
    <cellStyle name="Standaard" xfId="0" builtinId="0"/>
  </cellStyles>
  <dxfs count="0"/>
  <tableStyles count="0" defaultTableStyle="TableStyleMedium9" defaultPivotStyle="PivotStyleLight16"/>
  <colors>
    <mruColors>
      <color rgb="FF39B4E8"/>
      <color rgb="FF006FB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13</xdr:row>
      <xdr:rowOff>0</xdr:rowOff>
    </xdr:from>
    <xdr:to>
      <xdr:col>2</xdr:col>
      <xdr:colOff>304800</xdr:colOff>
      <xdr:row>13</xdr:row>
      <xdr:rowOff>323852</xdr:rowOff>
    </xdr:to>
    <xdr:sp macro="" textlink="">
      <xdr:nvSpPr>
        <xdr:cNvPr id="3073" name="avatar">
          <a:extLst>
            <a:ext uri="{FF2B5EF4-FFF2-40B4-BE49-F238E27FC236}">
              <a16:creationId xmlns:a16="http://schemas.microsoft.com/office/drawing/2014/main" id="{FBAB2651-2AB7-4697-B856-1510F5AF2A68}"/>
            </a:ext>
          </a:extLst>
        </xdr:cNvPr>
        <xdr:cNvSpPr>
          <a:spLocks noChangeAspect="1" noChangeArrowheads="1"/>
        </xdr:cNvSpPr>
      </xdr:nvSpPr>
      <xdr:spPr bwMode="auto">
        <a:xfrm>
          <a:off x="937260" y="49301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BEE892-1011-4FE2-AF8F-91434AF17638}">
  <sheetPr>
    <tabColor rgb="FF92D050"/>
    <pageSetUpPr fitToPage="1"/>
  </sheetPr>
  <dimension ref="A1:AE26"/>
  <sheetViews>
    <sheetView zoomScale="120" zoomScaleNormal="100" workbookViewId="0">
      <selection activeCell="P12" sqref="P12"/>
    </sheetView>
  </sheetViews>
  <sheetFormatPr defaultColWidth="9.140625" defaultRowHeight="14.45"/>
  <cols>
    <col min="1" max="1" width="7" style="1" customWidth="1"/>
    <col min="2" max="2" width="6.7109375" style="1" customWidth="1"/>
    <col min="3" max="3" width="7.28515625" style="1" customWidth="1"/>
    <col min="4" max="4" width="42.7109375" style="1" customWidth="1"/>
    <col min="5" max="12" width="5.7109375" style="1" customWidth="1"/>
    <col min="13" max="13" width="10.140625" style="1" customWidth="1"/>
    <col min="14" max="14" width="8.85546875" style="1" customWidth="1"/>
    <col min="15" max="15" width="18.28515625" style="1" customWidth="1"/>
    <col min="16" max="31" width="9.7109375" style="15" customWidth="1"/>
    <col min="32" max="16384" width="9.140625" style="1"/>
  </cols>
  <sheetData>
    <row r="1" spans="1:31" ht="54" customHeight="1" thickBot="1">
      <c r="A1" s="464" t="s">
        <v>0</v>
      </c>
      <c r="B1" s="465"/>
      <c r="C1" s="465"/>
      <c r="D1" s="466"/>
      <c r="E1" s="467" t="s">
        <v>1</v>
      </c>
      <c r="F1" s="462"/>
      <c r="G1" s="462"/>
      <c r="H1" s="463"/>
      <c r="I1" s="467" t="s">
        <v>2</v>
      </c>
      <c r="J1" s="462"/>
      <c r="K1" s="462"/>
      <c r="L1" s="463"/>
      <c r="M1" s="43"/>
      <c r="N1" s="44"/>
      <c r="O1" s="428"/>
      <c r="P1" s="467" t="s">
        <v>3</v>
      </c>
      <c r="Q1" s="462"/>
      <c r="R1" s="462"/>
      <c r="S1" s="462"/>
      <c r="T1" s="462"/>
      <c r="U1" s="462"/>
      <c r="V1" s="462"/>
      <c r="W1" s="468"/>
      <c r="X1" s="462" t="s">
        <v>4</v>
      </c>
      <c r="Y1" s="462"/>
      <c r="Z1" s="462"/>
      <c r="AA1" s="462"/>
      <c r="AB1" s="462"/>
      <c r="AC1" s="462"/>
      <c r="AD1" s="462"/>
      <c r="AE1" s="463"/>
    </row>
    <row r="2" spans="1:31">
      <c r="A2" s="469" t="s">
        <v>5</v>
      </c>
      <c r="B2" s="469" t="s">
        <v>6</v>
      </c>
      <c r="C2" s="469" t="s">
        <v>7</v>
      </c>
      <c r="D2" s="469" t="s">
        <v>8</v>
      </c>
      <c r="E2" s="460">
        <v>2025</v>
      </c>
      <c r="F2" s="460">
        <v>2026</v>
      </c>
      <c r="G2" s="460">
        <v>2027</v>
      </c>
      <c r="H2" s="460">
        <v>2028</v>
      </c>
      <c r="I2" s="460">
        <v>2025</v>
      </c>
      <c r="J2" s="460">
        <v>2026</v>
      </c>
      <c r="K2" s="460">
        <v>2027</v>
      </c>
      <c r="L2" s="460">
        <v>2028</v>
      </c>
      <c r="M2" s="460" t="s">
        <v>9</v>
      </c>
      <c r="N2" s="460" t="s">
        <v>10</v>
      </c>
      <c r="O2" s="460" t="s">
        <v>11</v>
      </c>
      <c r="P2" s="45" t="s">
        <v>12</v>
      </c>
      <c r="Q2" s="47" t="s">
        <v>13</v>
      </c>
      <c r="R2" s="45" t="s">
        <v>12</v>
      </c>
      <c r="S2" s="47" t="s">
        <v>13</v>
      </c>
      <c r="T2" s="45" t="s">
        <v>12</v>
      </c>
      <c r="U2" s="47" t="s">
        <v>13</v>
      </c>
      <c r="V2" s="45" t="s">
        <v>12</v>
      </c>
      <c r="W2" s="181" t="s">
        <v>13</v>
      </c>
      <c r="X2" s="178" t="s">
        <v>12</v>
      </c>
      <c r="Y2" s="47" t="s">
        <v>13</v>
      </c>
      <c r="Z2" s="45" t="s">
        <v>12</v>
      </c>
      <c r="AA2" s="47" t="s">
        <v>13</v>
      </c>
      <c r="AB2" s="45" t="s">
        <v>12</v>
      </c>
      <c r="AC2" s="47" t="s">
        <v>13</v>
      </c>
      <c r="AD2" s="45" t="s">
        <v>12</v>
      </c>
      <c r="AE2" s="331" t="s">
        <v>13</v>
      </c>
    </row>
    <row r="3" spans="1:31" ht="15" thickBot="1">
      <c r="A3" s="470"/>
      <c r="B3" s="470"/>
      <c r="C3" s="470"/>
      <c r="D3" s="470"/>
      <c r="E3" s="461"/>
      <c r="F3" s="461"/>
      <c r="G3" s="461"/>
      <c r="H3" s="461"/>
      <c r="I3" s="461"/>
      <c r="J3" s="461"/>
      <c r="K3" s="461"/>
      <c r="L3" s="461"/>
      <c r="M3" s="461"/>
      <c r="N3" s="461"/>
      <c r="O3" s="461"/>
      <c r="P3" s="46">
        <v>2025</v>
      </c>
      <c r="Q3" s="48">
        <v>2025</v>
      </c>
      <c r="R3" s="46">
        <v>2026</v>
      </c>
      <c r="S3" s="48">
        <v>2026</v>
      </c>
      <c r="T3" s="46">
        <v>2027</v>
      </c>
      <c r="U3" s="48">
        <v>2027</v>
      </c>
      <c r="V3" s="46">
        <v>2028</v>
      </c>
      <c r="W3" s="182">
        <v>2028</v>
      </c>
      <c r="X3" s="326">
        <v>2025</v>
      </c>
      <c r="Y3" s="324">
        <v>2025</v>
      </c>
      <c r="Z3" s="46">
        <v>2026</v>
      </c>
      <c r="AA3" s="324">
        <v>2026</v>
      </c>
      <c r="AB3" s="46">
        <v>2027</v>
      </c>
      <c r="AC3" s="324">
        <v>2027</v>
      </c>
      <c r="AD3" s="46">
        <v>2028</v>
      </c>
      <c r="AE3" s="48">
        <v>2028</v>
      </c>
    </row>
    <row r="4" spans="1:31" ht="44.45" customHeight="1" thickBot="1">
      <c r="A4" s="49" t="s">
        <v>14</v>
      </c>
      <c r="B4" s="50"/>
      <c r="C4" s="50"/>
      <c r="D4" s="471" t="s">
        <v>15</v>
      </c>
      <c r="E4" s="472"/>
      <c r="F4" s="472"/>
      <c r="G4" s="472"/>
      <c r="H4" s="472"/>
      <c r="I4" s="472"/>
      <c r="J4" s="472"/>
      <c r="K4" s="472"/>
      <c r="L4" s="472"/>
      <c r="M4" s="472"/>
      <c r="N4" s="472"/>
      <c r="O4" s="473"/>
      <c r="P4" s="51">
        <f>SUM(P5,P10)</f>
        <v>2000</v>
      </c>
      <c r="Q4" s="206">
        <f t="shared" ref="Q4:AE4" si="0">SUM(Q5,Q10)</f>
        <v>0</v>
      </c>
      <c r="R4" s="51">
        <f t="shared" si="0"/>
        <v>3500</v>
      </c>
      <c r="S4" s="206">
        <f t="shared" si="0"/>
        <v>0</v>
      </c>
      <c r="T4" s="51">
        <f t="shared" si="0"/>
        <v>3000</v>
      </c>
      <c r="U4" s="206">
        <f t="shared" si="0"/>
        <v>0</v>
      </c>
      <c r="V4" s="51">
        <f t="shared" si="0"/>
        <v>2500</v>
      </c>
      <c r="W4" s="320">
        <f t="shared" si="0"/>
        <v>0</v>
      </c>
      <c r="X4" s="327">
        <f t="shared" si="0"/>
        <v>0</v>
      </c>
      <c r="Y4" s="206">
        <f t="shared" si="0"/>
        <v>0</v>
      </c>
      <c r="Z4" s="51">
        <f t="shared" si="0"/>
        <v>0</v>
      </c>
      <c r="AA4" s="206">
        <f t="shared" si="0"/>
        <v>0</v>
      </c>
      <c r="AB4" s="51">
        <f t="shared" si="0"/>
        <v>0</v>
      </c>
      <c r="AC4" s="206">
        <f t="shared" si="0"/>
        <v>0</v>
      </c>
      <c r="AD4" s="51">
        <f t="shared" si="0"/>
        <v>0</v>
      </c>
      <c r="AE4" s="332">
        <f t="shared" si="0"/>
        <v>0</v>
      </c>
    </row>
    <row r="5" spans="1:31" ht="50.45" customHeight="1" thickBot="1">
      <c r="A5" s="52"/>
      <c r="B5" s="53" t="s">
        <v>16</v>
      </c>
      <c r="C5" s="53"/>
      <c r="D5" s="454" t="s">
        <v>17</v>
      </c>
      <c r="E5" s="455"/>
      <c r="F5" s="455"/>
      <c r="G5" s="455"/>
      <c r="H5" s="455"/>
      <c r="I5" s="455"/>
      <c r="J5" s="455"/>
      <c r="K5" s="455"/>
      <c r="L5" s="455"/>
      <c r="M5" s="455"/>
      <c r="N5" s="456"/>
      <c r="O5" s="99" t="s">
        <v>18</v>
      </c>
      <c r="P5" s="54">
        <f>SUM(P6:P9)</f>
        <v>500</v>
      </c>
      <c r="Q5" s="209">
        <f t="shared" ref="Q5:AE5" si="1">SUM(Q6:Q9)</f>
        <v>0</v>
      </c>
      <c r="R5" s="54">
        <f t="shared" si="1"/>
        <v>1000</v>
      </c>
      <c r="S5" s="209">
        <f t="shared" si="1"/>
        <v>0</v>
      </c>
      <c r="T5" s="54">
        <f t="shared" si="1"/>
        <v>1500</v>
      </c>
      <c r="U5" s="209">
        <f t="shared" si="1"/>
        <v>0</v>
      </c>
      <c r="V5" s="54">
        <f t="shared" si="1"/>
        <v>1000</v>
      </c>
      <c r="W5" s="321">
        <f t="shared" si="1"/>
        <v>0</v>
      </c>
      <c r="X5" s="328">
        <f t="shared" si="1"/>
        <v>0</v>
      </c>
      <c r="Y5" s="209">
        <f t="shared" si="1"/>
        <v>0</v>
      </c>
      <c r="Z5" s="54">
        <f t="shared" si="1"/>
        <v>0</v>
      </c>
      <c r="AA5" s="209">
        <f t="shared" si="1"/>
        <v>0</v>
      </c>
      <c r="AB5" s="54">
        <f t="shared" si="1"/>
        <v>0</v>
      </c>
      <c r="AC5" s="209">
        <f t="shared" si="1"/>
        <v>0</v>
      </c>
      <c r="AD5" s="54">
        <f t="shared" si="1"/>
        <v>0</v>
      </c>
      <c r="AE5" s="333">
        <f t="shared" si="1"/>
        <v>0</v>
      </c>
    </row>
    <row r="6" spans="1:31" ht="29.45" thickBot="1">
      <c r="A6" s="52"/>
      <c r="B6" s="52"/>
      <c r="C6" s="52" t="s">
        <v>19</v>
      </c>
      <c r="D6" s="52" t="s">
        <v>20</v>
      </c>
      <c r="E6" s="57"/>
      <c r="F6" s="57"/>
      <c r="G6" s="58"/>
      <c r="H6" s="58"/>
      <c r="I6" s="52"/>
      <c r="J6" s="52"/>
      <c r="K6" s="52"/>
      <c r="L6" s="52"/>
      <c r="M6" s="59" t="s">
        <v>21</v>
      </c>
      <c r="N6" s="59" t="s">
        <v>22</v>
      </c>
      <c r="O6" s="429"/>
      <c r="P6" s="60">
        <v>500</v>
      </c>
      <c r="Q6" s="319">
        <v>0</v>
      </c>
      <c r="R6" s="60">
        <v>500</v>
      </c>
      <c r="S6" s="319">
        <v>0</v>
      </c>
      <c r="T6" s="60">
        <v>0</v>
      </c>
      <c r="U6" s="319">
        <v>0</v>
      </c>
      <c r="V6" s="60">
        <v>0</v>
      </c>
      <c r="W6" s="322">
        <v>0</v>
      </c>
      <c r="X6" s="329"/>
      <c r="Y6" s="325"/>
      <c r="Z6" s="61"/>
      <c r="AA6" s="325"/>
      <c r="AB6" s="61"/>
      <c r="AC6" s="325"/>
      <c r="AD6" s="61"/>
      <c r="AE6" s="62"/>
    </row>
    <row r="7" spans="1:31" ht="15" thickBot="1">
      <c r="A7" s="52"/>
      <c r="B7" s="52"/>
      <c r="C7" s="52" t="s">
        <v>23</v>
      </c>
      <c r="D7" s="52" t="s">
        <v>24</v>
      </c>
      <c r="E7" s="58"/>
      <c r="F7" s="63"/>
      <c r="G7" s="57"/>
      <c r="H7" s="58"/>
      <c r="I7" s="52"/>
      <c r="J7" s="52"/>
      <c r="K7" s="52"/>
      <c r="L7" s="52"/>
      <c r="M7" s="59" t="s">
        <v>21</v>
      </c>
      <c r="N7" s="59" t="s">
        <v>22</v>
      </c>
      <c r="O7" s="429"/>
      <c r="P7" s="60">
        <v>0</v>
      </c>
      <c r="Q7" s="319">
        <v>0</v>
      </c>
      <c r="R7" s="60">
        <v>500</v>
      </c>
      <c r="S7" s="319">
        <v>0</v>
      </c>
      <c r="T7" s="60">
        <v>1000</v>
      </c>
      <c r="U7" s="319">
        <v>0</v>
      </c>
      <c r="V7" s="60">
        <v>0</v>
      </c>
      <c r="W7" s="322">
        <v>0</v>
      </c>
      <c r="X7" s="329"/>
      <c r="Y7" s="325"/>
      <c r="Z7" s="61"/>
      <c r="AA7" s="325"/>
      <c r="AB7" s="61"/>
      <c r="AC7" s="325"/>
      <c r="AD7" s="61"/>
      <c r="AE7" s="62"/>
    </row>
    <row r="8" spans="1:31" ht="15" thickBot="1">
      <c r="A8" s="52"/>
      <c r="B8" s="52"/>
      <c r="C8" s="52" t="s">
        <v>25</v>
      </c>
      <c r="D8" s="52" t="s">
        <v>26</v>
      </c>
      <c r="E8" s="58"/>
      <c r="F8" s="58"/>
      <c r="G8" s="57"/>
      <c r="H8" s="57"/>
      <c r="I8" s="52"/>
      <c r="J8" s="52"/>
      <c r="K8" s="52"/>
      <c r="L8" s="52"/>
      <c r="M8" s="59" t="s">
        <v>21</v>
      </c>
      <c r="N8" s="59" t="s">
        <v>22</v>
      </c>
      <c r="O8" s="429"/>
      <c r="P8" s="60">
        <v>0</v>
      </c>
      <c r="Q8" s="319">
        <v>0</v>
      </c>
      <c r="R8" s="60">
        <v>0</v>
      </c>
      <c r="S8" s="319">
        <v>0</v>
      </c>
      <c r="T8" s="60">
        <v>500</v>
      </c>
      <c r="U8" s="319">
        <v>0</v>
      </c>
      <c r="V8" s="60">
        <v>500</v>
      </c>
      <c r="W8" s="322">
        <v>0</v>
      </c>
      <c r="X8" s="329"/>
      <c r="Y8" s="325"/>
      <c r="Z8" s="61"/>
      <c r="AA8" s="325"/>
      <c r="AB8" s="61"/>
      <c r="AC8" s="325"/>
      <c r="AD8" s="61"/>
      <c r="AE8" s="62"/>
    </row>
    <row r="9" spans="1:31" ht="15" thickBot="1">
      <c r="A9" s="52"/>
      <c r="B9" s="52"/>
      <c r="C9" s="52" t="s">
        <v>27</v>
      </c>
      <c r="D9" s="52" t="s">
        <v>28</v>
      </c>
      <c r="E9" s="58"/>
      <c r="F9" s="58"/>
      <c r="G9" s="58"/>
      <c r="H9" s="57"/>
      <c r="I9" s="52"/>
      <c r="J9" s="52"/>
      <c r="K9" s="52"/>
      <c r="L9" s="52"/>
      <c r="M9" s="59" t="s">
        <v>21</v>
      </c>
      <c r="N9" s="59" t="s">
        <v>22</v>
      </c>
      <c r="O9" s="429"/>
      <c r="P9" s="60">
        <v>0</v>
      </c>
      <c r="Q9" s="319">
        <v>0</v>
      </c>
      <c r="R9" s="60">
        <v>0</v>
      </c>
      <c r="S9" s="319">
        <v>0</v>
      </c>
      <c r="T9" s="60">
        <v>0</v>
      </c>
      <c r="U9" s="319">
        <v>0</v>
      </c>
      <c r="V9" s="60">
        <v>500</v>
      </c>
      <c r="W9" s="322">
        <v>0</v>
      </c>
      <c r="X9" s="329"/>
      <c r="Y9" s="325"/>
      <c r="Z9" s="61"/>
      <c r="AA9" s="325"/>
      <c r="AB9" s="61"/>
      <c r="AC9" s="325"/>
      <c r="AD9" s="61"/>
      <c r="AE9" s="62"/>
    </row>
    <row r="10" spans="1:31" ht="46.9" customHeight="1" thickBot="1">
      <c r="A10" s="52"/>
      <c r="B10" s="53" t="s">
        <v>29</v>
      </c>
      <c r="C10" s="53"/>
      <c r="D10" s="454" t="s">
        <v>30</v>
      </c>
      <c r="E10" s="455"/>
      <c r="F10" s="455"/>
      <c r="G10" s="455"/>
      <c r="H10" s="455"/>
      <c r="I10" s="455"/>
      <c r="J10" s="455"/>
      <c r="K10" s="455"/>
      <c r="L10" s="455"/>
      <c r="M10" s="455"/>
      <c r="N10" s="456"/>
      <c r="O10" s="99" t="s">
        <v>31</v>
      </c>
      <c r="P10" s="54">
        <f>SUM(P11:P13)</f>
        <v>1500</v>
      </c>
      <c r="Q10" s="209">
        <f t="shared" ref="Q10:AE10" si="2">SUM(Q11:Q13)</f>
        <v>0</v>
      </c>
      <c r="R10" s="54">
        <f t="shared" si="2"/>
        <v>2500</v>
      </c>
      <c r="S10" s="209">
        <f t="shared" si="2"/>
        <v>0</v>
      </c>
      <c r="T10" s="54">
        <f t="shared" si="2"/>
        <v>1500</v>
      </c>
      <c r="U10" s="209">
        <f t="shared" si="2"/>
        <v>0</v>
      </c>
      <c r="V10" s="54">
        <f t="shared" si="2"/>
        <v>1500</v>
      </c>
      <c r="W10" s="321">
        <f t="shared" si="2"/>
        <v>0</v>
      </c>
      <c r="X10" s="328">
        <f t="shared" si="2"/>
        <v>0</v>
      </c>
      <c r="Y10" s="209">
        <f t="shared" si="2"/>
        <v>0</v>
      </c>
      <c r="Z10" s="54">
        <f t="shared" si="2"/>
        <v>0</v>
      </c>
      <c r="AA10" s="209">
        <f t="shared" si="2"/>
        <v>0</v>
      </c>
      <c r="AB10" s="54">
        <f t="shared" si="2"/>
        <v>0</v>
      </c>
      <c r="AC10" s="209">
        <f t="shared" si="2"/>
        <v>0</v>
      </c>
      <c r="AD10" s="54">
        <f t="shared" si="2"/>
        <v>0</v>
      </c>
      <c r="AE10" s="333">
        <f t="shared" si="2"/>
        <v>0</v>
      </c>
    </row>
    <row r="11" spans="1:31" ht="28.9">
      <c r="A11" s="52"/>
      <c r="B11" s="52"/>
      <c r="C11" s="52" t="s">
        <v>19</v>
      </c>
      <c r="D11" s="52" t="s">
        <v>32</v>
      </c>
      <c r="E11" s="57"/>
      <c r="F11" s="58"/>
      <c r="G11" s="58"/>
      <c r="H11" s="58"/>
      <c r="I11" s="52"/>
      <c r="J11" s="52"/>
      <c r="K11" s="52"/>
      <c r="L11" s="52"/>
      <c r="M11" s="59" t="s">
        <v>33</v>
      </c>
      <c r="N11" s="59" t="s">
        <v>22</v>
      </c>
      <c r="O11" s="429"/>
      <c r="P11" s="60">
        <v>1500</v>
      </c>
      <c r="Q11" s="319">
        <v>0</v>
      </c>
      <c r="R11" s="60">
        <v>0</v>
      </c>
      <c r="S11" s="319">
        <v>0</v>
      </c>
      <c r="T11" s="60">
        <v>0</v>
      </c>
      <c r="U11" s="319">
        <v>0</v>
      </c>
      <c r="V11" s="60">
        <v>0</v>
      </c>
      <c r="W11" s="322">
        <v>0</v>
      </c>
      <c r="X11" s="329"/>
      <c r="Y11" s="325"/>
      <c r="Z11" s="61"/>
      <c r="AA11" s="325"/>
      <c r="AB11" s="61"/>
      <c r="AC11" s="325"/>
      <c r="AD11" s="61"/>
      <c r="AE11" s="325"/>
    </row>
    <row r="12" spans="1:31" ht="19.149999999999999" customHeight="1" thickBot="1">
      <c r="A12" s="52"/>
      <c r="B12" s="52"/>
      <c r="C12" s="52" t="s">
        <v>23</v>
      </c>
      <c r="D12" s="52" t="s">
        <v>34</v>
      </c>
      <c r="E12" s="58"/>
      <c r="F12" s="57"/>
      <c r="G12" s="58"/>
      <c r="H12" s="58"/>
      <c r="I12" s="52"/>
      <c r="J12" s="52"/>
      <c r="K12" s="52"/>
      <c r="L12" s="52"/>
      <c r="M12" s="59" t="s">
        <v>33</v>
      </c>
      <c r="N12" s="59" t="s">
        <v>22</v>
      </c>
      <c r="O12" s="429"/>
      <c r="P12" s="60" t="s">
        <v>35</v>
      </c>
      <c r="Q12" s="319">
        <v>0</v>
      </c>
      <c r="R12" s="60">
        <v>2500</v>
      </c>
      <c r="S12" s="319">
        <v>0</v>
      </c>
      <c r="T12" s="60">
        <v>0</v>
      </c>
      <c r="U12" s="319">
        <v>0</v>
      </c>
      <c r="V12" s="60">
        <v>0</v>
      </c>
      <c r="W12" s="322">
        <v>0</v>
      </c>
      <c r="X12" s="329"/>
      <c r="Y12" s="325"/>
      <c r="Z12" s="61"/>
      <c r="AA12" s="325"/>
      <c r="AB12" s="61"/>
      <c r="AC12" s="325"/>
      <c r="AD12" s="61"/>
      <c r="AE12" s="325"/>
    </row>
    <row r="13" spans="1:31" ht="58.15" thickBot="1">
      <c r="A13" s="52"/>
      <c r="B13" s="52"/>
      <c r="C13" s="52" t="s">
        <v>25</v>
      </c>
      <c r="D13" s="52" t="s">
        <v>36</v>
      </c>
      <c r="E13" s="58"/>
      <c r="F13" s="57"/>
      <c r="G13" s="57"/>
      <c r="H13" s="57"/>
      <c r="I13" s="52"/>
      <c r="J13" s="52"/>
      <c r="K13" s="52"/>
      <c r="L13" s="52"/>
      <c r="M13" s="59" t="s">
        <v>33</v>
      </c>
      <c r="N13" s="59" t="s">
        <v>22</v>
      </c>
      <c r="O13" s="429"/>
      <c r="P13" s="60">
        <v>0</v>
      </c>
      <c r="Q13" s="319">
        <v>0</v>
      </c>
      <c r="R13" s="60">
        <v>0</v>
      </c>
      <c r="S13" s="319">
        <v>0</v>
      </c>
      <c r="T13" s="60">
        <v>1500</v>
      </c>
      <c r="U13" s="319">
        <v>0</v>
      </c>
      <c r="V13" s="60">
        <v>1500</v>
      </c>
      <c r="W13" s="322">
        <v>0</v>
      </c>
      <c r="X13" s="329"/>
      <c r="Y13" s="325"/>
      <c r="Z13" s="61"/>
      <c r="AA13" s="325"/>
      <c r="AB13" s="61"/>
      <c r="AC13" s="325"/>
      <c r="AD13" s="61"/>
      <c r="AE13" s="62"/>
    </row>
    <row r="14" spans="1:31" ht="49.15" customHeight="1" thickBot="1">
      <c r="A14" s="49" t="s">
        <v>37</v>
      </c>
      <c r="B14" s="50"/>
      <c r="C14" s="50"/>
      <c r="D14" s="471" t="s">
        <v>38</v>
      </c>
      <c r="E14" s="472"/>
      <c r="F14" s="472"/>
      <c r="G14" s="472"/>
      <c r="H14" s="472"/>
      <c r="I14" s="472"/>
      <c r="J14" s="472"/>
      <c r="K14" s="472"/>
      <c r="L14" s="472"/>
      <c r="M14" s="472"/>
      <c r="N14" s="472"/>
      <c r="O14" s="473"/>
      <c r="P14" s="51">
        <f>SUM(P15)</f>
        <v>500</v>
      </c>
      <c r="Q14" s="206">
        <f t="shared" ref="Q14:AE14" si="3">SUM(Q15)</f>
        <v>0</v>
      </c>
      <c r="R14" s="51">
        <f t="shared" si="3"/>
        <v>0</v>
      </c>
      <c r="S14" s="206">
        <f t="shared" si="3"/>
        <v>0</v>
      </c>
      <c r="T14" s="51">
        <f t="shared" si="3"/>
        <v>0</v>
      </c>
      <c r="U14" s="206">
        <f t="shared" si="3"/>
        <v>0</v>
      </c>
      <c r="V14" s="51">
        <f t="shared" si="3"/>
        <v>0</v>
      </c>
      <c r="W14" s="320">
        <f t="shared" si="3"/>
        <v>0</v>
      </c>
      <c r="X14" s="327">
        <f t="shared" si="3"/>
        <v>0</v>
      </c>
      <c r="Y14" s="206">
        <f t="shared" si="3"/>
        <v>0</v>
      </c>
      <c r="Z14" s="51">
        <f t="shared" si="3"/>
        <v>0</v>
      </c>
      <c r="AA14" s="206">
        <f t="shared" si="3"/>
        <v>0</v>
      </c>
      <c r="AB14" s="51">
        <f t="shared" si="3"/>
        <v>0</v>
      </c>
      <c r="AC14" s="206">
        <f t="shared" si="3"/>
        <v>0</v>
      </c>
      <c r="AD14" s="51">
        <f t="shared" si="3"/>
        <v>0</v>
      </c>
      <c r="AE14" s="332">
        <f t="shared" si="3"/>
        <v>0</v>
      </c>
    </row>
    <row r="15" spans="1:31" ht="49.15" customHeight="1" thickBot="1">
      <c r="A15" s="52"/>
      <c r="B15" s="53" t="s">
        <v>16</v>
      </c>
      <c r="C15" s="53"/>
      <c r="D15" s="454" t="s">
        <v>39</v>
      </c>
      <c r="E15" s="455"/>
      <c r="F15" s="455"/>
      <c r="G15" s="455"/>
      <c r="H15" s="455"/>
      <c r="I15" s="455"/>
      <c r="J15" s="455"/>
      <c r="K15" s="455"/>
      <c r="L15" s="455"/>
      <c r="M15" s="455"/>
      <c r="N15" s="456"/>
      <c r="O15" s="99" t="s">
        <v>40</v>
      </c>
      <c r="P15" s="54">
        <f>SUM(P16:P19)</f>
        <v>500</v>
      </c>
      <c r="Q15" s="209">
        <f t="shared" ref="Q15:AE15" si="4">SUM(Q16:Q19)</f>
        <v>0</v>
      </c>
      <c r="R15" s="54">
        <f t="shared" si="4"/>
        <v>0</v>
      </c>
      <c r="S15" s="209">
        <f t="shared" si="4"/>
        <v>0</v>
      </c>
      <c r="T15" s="54">
        <f t="shared" si="4"/>
        <v>0</v>
      </c>
      <c r="U15" s="209">
        <f t="shared" si="4"/>
        <v>0</v>
      </c>
      <c r="V15" s="54">
        <f t="shared" si="4"/>
        <v>0</v>
      </c>
      <c r="W15" s="321">
        <f t="shared" si="4"/>
        <v>0</v>
      </c>
      <c r="X15" s="328">
        <f t="shared" si="4"/>
        <v>0</v>
      </c>
      <c r="Y15" s="209">
        <f t="shared" si="4"/>
        <v>0</v>
      </c>
      <c r="Z15" s="54">
        <f t="shared" si="4"/>
        <v>0</v>
      </c>
      <c r="AA15" s="209">
        <f t="shared" si="4"/>
        <v>0</v>
      </c>
      <c r="AB15" s="54">
        <f t="shared" si="4"/>
        <v>0</v>
      </c>
      <c r="AC15" s="209">
        <f t="shared" si="4"/>
        <v>0</v>
      </c>
      <c r="AD15" s="54">
        <f t="shared" si="4"/>
        <v>0</v>
      </c>
      <c r="AE15" s="333">
        <f t="shared" si="4"/>
        <v>0</v>
      </c>
    </row>
    <row r="16" spans="1:31" ht="29.45" thickBot="1">
      <c r="A16" s="52"/>
      <c r="B16" s="52"/>
      <c r="C16" s="52" t="s">
        <v>19</v>
      </c>
      <c r="D16" s="52" t="s">
        <v>41</v>
      </c>
      <c r="E16" s="57"/>
      <c r="F16" s="58"/>
      <c r="G16" s="58"/>
      <c r="H16" s="58"/>
      <c r="I16" s="52"/>
      <c r="J16" s="52"/>
      <c r="K16" s="52"/>
      <c r="L16" s="52"/>
      <c r="M16" s="59" t="s">
        <v>21</v>
      </c>
      <c r="N16" s="59" t="s">
        <v>22</v>
      </c>
      <c r="O16" s="429"/>
      <c r="P16" s="60">
        <v>500</v>
      </c>
      <c r="Q16" s="319">
        <v>0</v>
      </c>
      <c r="R16" s="60">
        <v>0</v>
      </c>
      <c r="S16" s="319">
        <v>0</v>
      </c>
      <c r="T16" s="60">
        <v>0</v>
      </c>
      <c r="U16" s="319">
        <v>0</v>
      </c>
      <c r="V16" s="60">
        <v>0</v>
      </c>
      <c r="W16" s="322">
        <v>0</v>
      </c>
      <c r="X16" s="329"/>
      <c r="Y16" s="325"/>
      <c r="Z16" s="61"/>
      <c r="AA16" s="325"/>
      <c r="AB16" s="61"/>
      <c r="AC16" s="325"/>
      <c r="AD16" s="61"/>
      <c r="AE16" s="325"/>
    </row>
    <row r="17" spans="1:31" ht="58.15" thickBot="1">
      <c r="A17" s="52"/>
      <c r="B17" s="52"/>
      <c r="C17" s="52" t="s">
        <v>23</v>
      </c>
      <c r="D17" s="52" t="s">
        <v>42</v>
      </c>
      <c r="E17" s="57"/>
      <c r="F17" s="57"/>
      <c r="G17" s="57"/>
      <c r="H17" s="57"/>
      <c r="I17" s="52"/>
      <c r="J17" s="52"/>
      <c r="K17" s="52"/>
      <c r="L17" s="52"/>
      <c r="M17" s="59" t="s">
        <v>21</v>
      </c>
      <c r="N17" s="59" t="s">
        <v>22</v>
      </c>
      <c r="O17" s="429"/>
      <c r="P17" s="60">
        <v>0</v>
      </c>
      <c r="Q17" s="319">
        <v>0</v>
      </c>
      <c r="R17" s="60">
        <v>0</v>
      </c>
      <c r="S17" s="319">
        <v>0</v>
      </c>
      <c r="T17" s="60">
        <v>0</v>
      </c>
      <c r="U17" s="319">
        <v>0</v>
      </c>
      <c r="V17" s="60">
        <v>0</v>
      </c>
      <c r="W17" s="322">
        <v>0</v>
      </c>
      <c r="X17" s="329"/>
      <c r="Y17" s="325"/>
      <c r="Z17" s="61"/>
      <c r="AA17" s="325"/>
      <c r="AB17" s="61"/>
      <c r="AC17" s="325"/>
      <c r="AD17" s="61"/>
      <c r="AE17" s="325"/>
    </row>
    <row r="18" spans="1:31" ht="29.45" thickBot="1">
      <c r="A18" s="52"/>
      <c r="B18" s="52"/>
      <c r="C18" s="52" t="s">
        <v>25</v>
      </c>
      <c r="D18" s="52" t="s">
        <v>43</v>
      </c>
      <c r="E18" s="57"/>
      <c r="F18" s="57"/>
      <c r="G18" s="57"/>
      <c r="H18" s="57"/>
      <c r="I18" s="52"/>
      <c r="J18" s="52"/>
      <c r="K18" s="52"/>
      <c r="L18" s="52"/>
      <c r="M18" s="59" t="s">
        <v>21</v>
      </c>
      <c r="N18" s="59" t="s">
        <v>22</v>
      </c>
      <c r="O18" s="429"/>
      <c r="P18" s="60">
        <v>0</v>
      </c>
      <c r="Q18" s="319">
        <v>0</v>
      </c>
      <c r="R18" s="60">
        <v>0</v>
      </c>
      <c r="S18" s="319">
        <v>0</v>
      </c>
      <c r="T18" s="60">
        <v>0</v>
      </c>
      <c r="U18" s="319">
        <v>0</v>
      </c>
      <c r="V18" s="60">
        <v>0</v>
      </c>
      <c r="W18" s="322">
        <v>0</v>
      </c>
      <c r="X18" s="329"/>
      <c r="Y18" s="325"/>
      <c r="Z18" s="61"/>
      <c r="AA18" s="325"/>
      <c r="AB18" s="61"/>
      <c r="AC18" s="325"/>
      <c r="AD18" s="61"/>
      <c r="AE18" s="325"/>
    </row>
    <row r="19" spans="1:31" ht="29.45" thickBot="1">
      <c r="A19" s="52"/>
      <c r="B19" s="52"/>
      <c r="C19" s="52" t="s">
        <v>27</v>
      </c>
      <c r="D19" s="52" t="s">
        <v>44</v>
      </c>
      <c r="E19" s="57"/>
      <c r="F19" s="57"/>
      <c r="G19" s="57"/>
      <c r="H19" s="57"/>
      <c r="I19" s="52"/>
      <c r="J19" s="52"/>
      <c r="K19" s="52"/>
      <c r="L19" s="52"/>
      <c r="M19" s="59" t="s">
        <v>21</v>
      </c>
      <c r="N19" s="59" t="s">
        <v>22</v>
      </c>
      <c r="O19" s="429"/>
      <c r="P19" s="60">
        <v>0</v>
      </c>
      <c r="Q19" s="319">
        <v>0</v>
      </c>
      <c r="R19" s="60">
        <v>0</v>
      </c>
      <c r="S19" s="319">
        <v>0</v>
      </c>
      <c r="T19" s="60">
        <v>0</v>
      </c>
      <c r="U19" s="319">
        <v>0</v>
      </c>
      <c r="V19" s="60">
        <v>0</v>
      </c>
      <c r="W19" s="322">
        <v>0</v>
      </c>
      <c r="X19" s="329"/>
      <c r="Y19" s="325"/>
      <c r="Z19" s="61"/>
      <c r="AA19" s="325"/>
      <c r="AB19" s="61"/>
      <c r="AC19" s="325"/>
      <c r="AD19" s="61"/>
      <c r="AE19" s="325"/>
    </row>
    <row r="20" spans="1:31" ht="36.6" customHeight="1" thickBot="1">
      <c r="A20" s="49" t="s">
        <v>45</v>
      </c>
      <c r="B20" s="50"/>
      <c r="C20" s="50"/>
      <c r="D20" s="471" t="s">
        <v>46</v>
      </c>
      <c r="E20" s="472"/>
      <c r="F20" s="472"/>
      <c r="G20" s="472"/>
      <c r="H20" s="472"/>
      <c r="I20" s="472"/>
      <c r="J20" s="472"/>
      <c r="K20" s="472"/>
      <c r="L20" s="472"/>
      <c r="M20" s="472"/>
      <c r="N20" s="472"/>
      <c r="O20" s="473"/>
      <c r="P20" s="51">
        <f>SUM(P21)</f>
        <v>0</v>
      </c>
      <c r="Q20" s="206">
        <f t="shared" ref="Q20:AE20" si="5">SUM(Q21)</f>
        <v>0</v>
      </c>
      <c r="R20" s="51">
        <f t="shared" si="5"/>
        <v>0</v>
      </c>
      <c r="S20" s="206">
        <f t="shared" si="5"/>
        <v>0</v>
      </c>
      <c r="T20" s="51">
        <f t="shared" si="5"/>
        <v>0</v>
      </c>
      <c r="U20" s="206">
        <f t="shared" si="5"/>
        <v>0</v>
      </c>
      <c r="V20" s="51">
        <f t="shared" si="5"/>
        <v>0</v>
      </c>
      <c r="W20" s="320">
        <f t="shared" si="5"/>
        <v>0</v>
      </c>
      <c r="X20" s="327">
        <f t="shared" si="5"/>
        <v>0</v>
      </c>
      <c r="Y20" s="206">
        <f t="shared" si="5"/>
        <v>0</v>
      </c>
      <c r="Z20" s="51">
        <f t="shared" si="5"/>
        <v>0</v>
      </c>
      <c r="AA20" s="206">
        <f t="shared" si="5"/>
        <v>0</v>
      </c>
      <c r="AB20" s="51">
        <f t="shared" si="5"/>
        <v>0</v>
      </c>
      <c r="AC20" s="206">
        <f t="shared" si="5"/>
        <v>0</v>
      </c>
      <c r="AD20" s="51">
        <f t="shared" si="5"/>
        <v>0</v>
      </c>
      <c r="AE20" s="332">
        <f t="shared" si="5"/>
        <v>0</v>
      </c>
    </row>
    <row r="21" spans="1:31" ht="29.45" thickBot="1">
      <c r="A21" s="52"/>
      <c r="B21" s="53" t="s">
        <v>16</v>
      </c>
      <c r="C21" s="53"/>
      <c r="D21" s="454" t="s">
        <v>47</v>
      </c>
      <c r="E21" s="455"/>
      <c r="F21" s="455"/>
      <c r="G21" s="455"/>
      <c r="H21" s="455"/>
      <c r="I21" s="455"/>
      <c r="J21" s="455"/>
      <c r="K21" s="455"/>
      <c r="L21" s="455"/>
      <c r="M21" s="455"/>
      <c r="N21" s="456"/>
      <c r="O21" s="99" t="s">
        <v>48</v>
      </c>
      <c r="P21" s="54">
        <f>SUM(P22:P25)</f>
        <v>0</v>
      </c>
      <c r="Q21" s="209">
        <f t="shared" ref="Q21:AE21" si="6">SUM(Q22:Q25)</f>
        <v>0</v>
      </c>
      <c r="R21" s="54">
        <f t="shared" si="6"/>
        <v>0</v>
      </c>
      <c r="S21" s="209">
        <f t="shared" si="6"/>
        <v>0</v>
      </c>
      <c r="T21" s="54">
        <f t="shared" si="6"/>
        <v>0</v>
      </c>
      <c r="U21" s="209">
        <f t="shared" si="6"/>
        <v>0</v>
      </c>
      <c r="V21" s="54">
        <f t="shared" si="6"/>
        <v>0</v>
      </c>
      <c r="W21" s="321">
        <f t="shared" si="6"/>
        <v>0</v>
      </c>
      <c r="X21" s="328">
        <f t="shared" si="6"/>
        <v>0</v>
      </c>
      <c r="Y21" s="209">
        <f t="shared" si="6"/>
        <v>0</v>
      </c>
      <c r="Z21" s="54">
        <f t="shared" si="6"/>
        <v>0</v>
      </c>
      <c r="AA21" s="209">
        <f t="shared" si="6"/>
        <v>0</v>
      </c>
      <c r="AB21" s="54">
        <f t="shared" si="6"/>
        <v>0</v>
      </c>
      <c r="AC21" s="209">
        <f t="shared" si="6"/>
        <v>0</v>
      </c>
      <c r="AD21" s="54">
        <f t="shared" si="6"/>
        <v>0</v>
      </c>
      <c r="AE21" s="333">
        <f t="shared" si="6"/>
        <v>0</v>
      </c>
    </row>
    <row r="22" spans="1:31" ht="29.45" thickBot="1">
      <c r="A22" s="52"/>
      <c r="B22" s="52"/>
      <c r="C22" s="52" t="s">
        <v>19</v>
      </c>
      <c r="D22" s="52" t="s">
        <v>49</v>
      </c>
      <c r="E22" s="57"/>
      <c r="F22" s="58"/>
      <c r="G22" s="58"/>
      <c r="H22" s="58"/>
      <c r="I22" s="52"/>
      <c r="J22" s="52"/>
      <c r="K22" s="52"/>
      <c r="L22" s="52"/>
      <c r="M22" s="59" t="s">
        <v>21</v>
      </c>
      <c r="N22" s="59" t="s">
        <v>22</v>
      </c>
      <c r="O22" s="429"/>
      <c r="P22" s="60">
        <v>0</v>
      </c>
      <c r="Q22" s="319">
        <v>0</v>
      </c>
      <c r="R22" s="60">
        <v>0</v>
      </c>
      <c r="S22" s="319">
        <v>0</v>
      </c>
      <c r="T22" s="60">
        <v>0</v>
      </c>
      <c r="U22" s="319">
        <v>0</v>
      </c>
      <c r="V22" s="60">
        <v>0</v>
      </c>
      <c r="W22" s="322">
        <v>0</v>
      </c>
      <c r="X22" s="329"/>
      <c r="Y22" s="325"/>
      <c r="Z22" s="61"/>
      <c r="AA22" s="325"/>
      <c r="AB22" s="61"/>
      <c r="AC22" s="325"/>
      <c r="AD22" s="61"/>
      <c r="AE22" s="325"/>
    </row>
    <row r="23" spans="1:31" ht="29.45" thickBot="1">
      <c r="A23" s="52"/>
      <c r="B23" s="52"/>
      <c r="C23" s="52" t="s">
        <v>23</v>
      </c>
      <c r="D23" s="52" t="s">
        <v>50</v>
      </c>
      <c r="E23" s="58"/>
      <c r="F23" s="57"/>
      <c r="G23" s="57"/>
      <c r="H23" s="57"/>
      <c r="I23" s="52"/>
      <c r="J23" s="52"/>
      <c r="K23" s="52"/>
      <c r="L23" s="52"/>
      <c r="M23" s="59" t="s">
        <v>21</v>
      </c>
      <c r="N23" s="59" t="s">
        <v>22</v>
      </c>
      <c r="O23" s="429"/>
      <c r="P23" s="60">
        <v>0</v>
      </c>
      <c r="Q23" s="319">
        <v>0</v>
      </c>
      <c r="R23" s="60">
        <v>0</v>
      </c>
      <c r="S23" s="319">
        <v>0</v>
      </c>
      <c r="T23" s="60">
        <v>0</v>
      </c>
      <c r="U23" s="319">
        <v>0</v>
      </c>
      <c r="V23" s="60">
        <v>0</v>
      </c>
      <c r="W23" s="322">
        <v>0</v>
      </c>
      <c r="X23" s="329"/>
      <c r="Y23" s="325"/>
      <c r="Z23" s="61"/>
      <c r="AA23" s="325"/>
      <c r="AB23" s="61"/>
      <c r="AC23" s="325"/>
      <c r="AD23" s="61"/>
      <c r="AE23" s="325"/>
    </row>
    <row r="24" spans="1:31" ht="29.45" thickBot="1">
      <c r="A24" s="52"/>
      <c r="B24" s="52"/>
      <c r="C24" s="52" t="s">
        <v>25</v>
      </c>
      <c r="D24" s="52" t="s">
        <v>51</v>
      </c>
      <c r="E24" s="57"/>
      <c r="F24" s="57"/>
      <c r="G24" s="57"/>
      <c r="H24" s="57"/>
      <c r="I24" s="52"/>
      <c r="J24" s="52"/>
      <c r="K24" s="52"/>
      <c r="L24" s="52"/>
      <c r="M24" s="59" t="s">
        <v>21</v>
      </c>
      <c r="N24" s="59" t="s">
        <v>22</v>
      </c>
      <c r="O24" s="429"/>
      <c r="P24" s="60">
        <v>0</v>
      </c>
      <c r="Q24" s="319">
        <v>0</v>
      </c>
      <c r="R24" s="60">
        <v>0</v>
      </c>
      <c r="S24" s="319">
        <v>0</v>
      </c>
      <c r="T24" s="60">
        <v>0</v>
      </c>
      <c r="U24" s="319">
        <v>0</v>
      </c>
      <c r="V24" s="60">
        <v>0</v>
      </c>
      <c r="W24" s="322">
        <v>0</v>
      </c>
      <c r="X24" s="329"/>
      <c r="Y24" s="325"/>
      <c r="Z24" s="61"/>
      <c r="AA24" s="325"/>
      <c r="AB24" s="61"/>
      <c r="AC24" s="325"/>
      <c r="AD24" s="61"/>
      <c r="AE24" s="325"/>
    </row>
    <row r="25" spans="1:31" ht="58.15" thickBot="1">
      <c r="A25" s="52"/>
      <c r="B25" s="52"/>
      <c r="C25" s="52" t="s">
        <v>23</v>
      </c>
      <c r="D25" s="52" t="s">
        <v>52</v>
      </c>
      <c r="E25" s="57"/>
      <c r="F25" s="57"/>
      <c r="G25" s="57"/>
      <c r="H25" s="57"/>
      <c r="I25" s="52"/>
      <c r="J25" s="52"/>
      <c r="K25" s="52"/>
      <c r="L25" s="52"/>
      <c r="M25" s="59" t="s">
        <v>21</v>
      </c>
      <c r="N25" s="59" t="s">
        <v>22</v>
      </c>
      <c r="O25" s="429"/>
      <c r="P25" s="60">
        <v>0</v>
      </c>
      <c r="Q25" s="319">
        <v>0</v>
      </c>
      <c r="R25" s="60">
        <v>0</v>
      </c>
      <c r="S25" s="319">
        <v>0</v>
      </c>
      <c r="T25" s="60">
        <v>0</v>
      </c>
      <c r="U25" s="319">
        <v>0</v>
      </c>
      <c r="V25" s="60">
        <v>0</v>
      </c>
      <c r="W25" s="322">
        <v>0</v>
      </c>
      <c r="X25" s="329"/>
      <c r="Y25" s="325"/>
      <c r="Z25" s="61"/>
      <c r="AA25" s="325"/>
      <c r="AB25" s="61"/>
      <c r="AC25" s="325"/>
      <c r="AD25" s="61"/>
      <c r="AE25" s="325"/>
    </row>
    <row r="26" spans="1:31" ht="15" thickBot="1">
      <c r="A26" s="52"/>
      <c r="B26" s="52"/>
      <c r="C26" s="457"/>
      <c r="D26" s="458"/>
      <c r="E26" s="458"/>
      <c r="F26" s="458"/>
      <c r="G26" s="458"/>
      <c r="H26" s="458"/>
      <c r="I26" s="458"/>
      <c r="J26" s="458"/>
      <c r="K26" s="458"/>
      <c r="L26" s="458"/>
      <c r="M26" s="458"/>
      <c r="N26" s="459"/>
      <c r="O26" s="407"/>
      <c r="P26" s="64">
        <f>SUM(P20,P14,P4)</f>
        <v>2500</v>
      </c>
      <c r="Q26" s="210">
        <f t="shared" ref="Q26:AE26" si="7">SUM(Q20,Q14,Q4)</f>
        <v>0</v>
      </c>
      <c r="R26" s="64">
        <f t="shared" si="7"/>
        <v>3500</v>
      </c>
      <c r="S26" s="210">
        <f t="shared" si="7"/>
        <v>0</v>
      </c>
      <c r="T26" s="64">
        <f t="shared" si="7"/>
        <v>3000</v>
      </c>
      <c r="U26" s="210">
        <f t="shared" si="7"/>
        <v>0</v>
      </c>
      <c r="V26" s="64">
        <f t="shared" si="7"/>
        <v>2500</v>
      </c>
      <c r="W26" s="323">
        <f t="shared" si="7"/>
        <v>0</v>
      </c>
      <c r="X26" s="330">
        <f t="shared" si="7"/>
        <v>0</v>
      </c>
      <c r="Y26" s="210">
        <f t="shared" si="7"/>
        <v>0</v>
      </c>
      <c r="Z26" s="64">
        <f t="shared" si="7"/>
        <v>0</v>
      </c>
      <c r="AA26" s="210">
        <f t="shared" si="7"/>
        <v>0</v>
      </c>
      <c r="AB26" s="64">
        <f t="shared" si="7"/>
        <v>0</v>
      </c>
      <c r="AC26" s="210">
        <f t="shared" si="7"/>
        <v>0</v>
      </c>
      <c r="AD26" s="64">
        <f t="shared" si="7"/>
        <v>0</v>
      </c>
      <c r="AE26" s="334">
        <f t="shared" si="7"/>
        <v>0</v>
      </c>
    </row>
  </sheetData>
  <mergeCells count="28">
    <mergeCell ref="O2:O3"/>
    <mergeCell ref="D4:O4"/>
    <mergeCell ref="D20:O20"/>
    <mergeCell ref="D14:O14"/>
    <mergeCell ref="H2:H3"/>
    <mergeCell ref="D15:N15"/>
    <mergeCell ref="A2:A3"/>
    <mergeCell ref="B2:B3"/>
    <mergeCell ref="C2:C3"/>
    <mergeCell ref="D2:D3"/>
    <mergeCell ref="E2:E3"/>
    <mergeCell ref="X1:AE1"/>
    <mergeCell ref="A1:D1"/>
    <mergeCell ref="E1:H1"/>
    <mergeCell ref="I1:L1"/>
    <mergeCell ref="P1:W1"/>
    <mergeCell ref="D21:N21"/>
    <mergeCell ref="C26:N26"/>
    <mergeCell ref="N2:N3"/>
    <mergeCell ref="D5:N5"/>
    <mergeCell ref="D10:N10"/>
    <mergeCell ref="I2:I3"/>
    <mergeCell ref="J2:J3"/>
    <mergeCell ref="K2:K3"/>
    <mergeCell ref="L2:L3"/>
    <mergeCell ref="M2:M3"/>
    <mergeCell ref="F2:F3"/>
    <mergeCell ref="G2:G3"/>
  </mergeCells>
  <pageMargins left="0.23622047244094491" right="0.23622047244094491" top="0.55118110236220474" bottom="0.35433070866141736" header="0.31496062992125984" footer="0.31496062992125984"/>
  <pageSetup paperSize="8" scale="77"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2E7EBD-5C57-48A3-96F9-969771F9BF98}">
  <sheetPr>
    <pageSetUpPr fitToPage="1"/>
  </sheetPr>
  <dimension ref="A1:AD86"/>
  <sheetViews>
    <sheetView topLeftCell="A13" zoomScale="110" zoomScaleNormal="110" workbookViewId="0">
      <selection activeCell="D53" sqref="D53"/>
    </sheetView>
  </sheetViews>
  <sheetFormatPr defaultColWidth="9.140625" defaultRowHeight="14.45"/>
  <cols>
    <col min="1" max="1" width="7" style="1" customWidth="1"/>
    <col min="2" max="2" width="6.7109375" style="1" customWidth="1"/>
    <col min="3" max="3" width="7.28515625" style="1" customWidth="1"/>
    <col min="4" max="4" width="30.42578125" style="1" customWidth="1"/>
    <col min="5" max="12" width="5.7109375" style="1" customWidth="1"/>
    <col min="13" max="13" width="8.7109375" style="1" customWidth="1"/>
    <col min="14" max="14" width="8.85546875" style="1" customWidth="1"/>
    <col min="15" max="30" width="9.7109375" style="15" customWidth="1"/>
    <col min="31" max="16384" width="9.140625" style="1"/>
  </cols>
  <sheetData>
    <row r="1" spans="1:30" ht="54" customHeight="1">
      <c r="A1" s="480" t="s">
        <v>53</v>
      </c>
      <c r="B1" s="480"/>
      <c r="C1" s="480"/>
      <c r="D1" s="480"/>
      <c r="E1" s="481" t="s">
        <v>1</v>
      </c>
      <c r="F1" s="481"/>
      <c r="G1" s="481"/>
      <c r="H1" s="481"/>
      <c r="I1" s="481" t="s">
        <v>2</v>
      </c>
      <c r="J1" s="481"/>
      <c r="K1" s="481"/>
      <c r="L1" s="481"/>
      <c r="M1" s="39"/>
      <c r="N1" s="3"/>
      <c r="O1" s="482" t="s">
        <v>54</v>
      </c>
      <c r="P1" s="482"/>
      <c r="Q1" s="482"/>
      <c r="R1" s="482"/>
      <c r="S1" s="482"/>
      <c r="T1" s="482"/>
      <c r="U1" s="482"/>
      <c r="V1" s="482"/>
      <c r="W1" s="478" t="s">
        <v>4</v>
      </c>
      <c r="X1" s="478"/>
      <c r="Y1" s="478"/>
      <c r="Z1" s="478"/>
      <c r="AA1" s="478"/>
      <c r="AB1" s="478"/>
      <c r="AC1" s="478"/>
      <c r="AD1" s="478"/>
    </row>
    <row r="2" spans="1:30" ht="43.15">
      <c r="A2" s="2" t="s">
        <v>5</v>
      </c>
      <c r="B2" s="2" t="s">
        <v>6</v>
      </c>
      <c r="C2" s="2" t="s">
        <v>7</v>
      </c>
      <c r="D2" s="2" t="s">
        <v>8</v>
      </c>
      <c r="E2" s="3">
        <v>2021</v>
      </c>
      <c r="F2" s="3">
        <v>2022</v>
      </c>
      <c r="G2" s="3">
        <v>2023</v>
      </c>
      <c r="H2" s="3">
        <v>2024</v>
      </c>
      <c r="I2" s="3">
        <v>2021</v>
      </c>
      <c r="J2" s="3">
        <v>2022</v>
      </c>
      <c r="K2" s="3">
        <v>2023</v>
      </c>
      <c r="L2" s="3">
        <v>2024</v>
      </c>
      <c r="M2" s="3" t="s">
        <v>9</v>
      </c>
      <c r="N2" s="3" t="s">
        <v>55</v>
      </c>
      <c r="O2" s="16" t="s">
        <v>56</v>
      </c>
      <c r="P2" s="17" t="s">
        <v>57</v>
      </c>
      <c r="Q2" s="16" t="s">
        <v>58</v>
      </c>
      <c r="R2" s="17" t="s">
        <v>59</v>
      </c>
      <c r="S2" s="16" t="s">
        <v>60</v>
      </c>
      <c r="T2" s="17" t="s">
        <v>61</v>
      </c>
      <c r="U2" s="16" t="s">
        <v>62</v>
      </c>
      <c r="V2" s="17" t="s">
        <v>63</v>
      </c>
      <c r="W2" s="16" t="s">
        <v>56</v>
      </c>
      <c r="X2" s="17" t="s">
        <v>57</v>
      </c>
      <c r="Y2" s="16" t="s">
        <v>58</v>
      </c>
      <c r="Z2" s="17" t="s">
        <v>59</v>
      </c>
      <c r="AA2" s="16" t="s">
        <v>60</v>
      </c>
      <c r="AB2" s="17" t="s">
        <v>61</v>
      </c>
      <c r="AC2" s="16" t="s">
        <v>62</v>
      </c>
      <c r="AD2" s="17" t="s">
        <v>63</v>
      </c>
    </row>
    <row r="3" spans="1:30" ht="30.6">
      <c r="A3" s="38" t="s">
        <v>64</v>
      </c>
      <c r="B3" s="4"/>
      <c r="C3" s="4"/>
      <c r="D3" s="479" t="s">
        <v>65</v>
      </c>
      <c r="E3" s="479"/>
      <c r="F3" s="479"/>
      <c r="G3" s="479"/>
      <c r="H3" s="479"/>
      <c r="I3" s="5"/>
      <c r="J3" s="5"/>
      <c r="K3" s="5"/>
      <c r="L3" s="5"/>
      <c r="M3" s="5"/>
      <c r="N3" s="5"/>
      <c r="O3" s="18" t="s">
        <v>66</v>
      </c>
      <c r="P3" s="19" t="s">
        <v>67</v>
      </c>
      <c r="Q3" s="18" t="s">
        <v>66</v>
      </c>
      <c r="R3" s="19" t="s">
        <v>67</v>
      </c>
      <c r="S3" s="18" t="s">
        <v>66</v>
      </c>
      <c r="T3" s="19" t="s">
        <v>67</v>
      </c>
      <c r="U3" s="18" t="s">
        <v>66</v>
      </c>
      <c r="V3" s="19" t="s">
        <v>67</v>
      </c>
      <c r="W3" s="18" t="s">
        <v>66</v>
      </c>
      <c r="X3" s="19" t="s">
        <v>67</v>
      </c>
      <c r="Y3" s="18" t="s">
        <v>66</v>
      </c>
      <c r="Z3" s="19" t="s">
        <v>67</v>
      </c>
      <c r="AA3" s="18" t="s">
        <v>66</v>
      </c>
      <c r="AB3" s="19" t="s">
        <v>67</v>
      </c>
      <c r="AC3" s="18" t="s">
        <v>66</v>
      </c>
      <c r="AD3" s="19" t="s">
        <v>67</v>
      </c>
    </row>
    <row r="4" spans="1:30" ht="84" customHeight="1">
      <c r="A4" s="9"/>
      <c r="B4" s="40" t="s">
        <v>68</v>
      </c>
      <c r="C4" s="6"/>
      <c r="D4" s="483" t="s">
        <v>69</v>
      </c>
      <c r="E4" s="483"/>
      <c r="F4" s="483"/>
      <c r="G4" s="483"/>
      <c r="H4" s="483"/>
      <c r="I4" s="8"/>
      <c r="J4" s="8"/>
      <c r="K4" s="8"/>
      <c r="L4" s="8"/>
      <c r="M4" s="8"/>
      <c r="N4" s="8"/>
      <c r="O4" s="20" t="s">
        <v>70</v>
      </c>
      <c r="P4" s="21" t="s">
        <v>71</v>
      </c>
      <c r="Q4" s="20" t="s">
        <v>70</v>
      </c>
      <c r="R4" s="21" t="s">
        <v>71</v>
      </c>
      <c r="S4" s="20" t="s">
        <v>70</v>
      </c>
      <c r="T4" s="21" t="s">
        <v>71</v>
      </c>
      <c r="U4" s="20" t="s">
        <v>70</v>
      </c>
      <c r="V4" s="21" t="s">
        <v>71</v>
      </c>
      <c r="W4" s="20" t="s">
        <v>70</v>
      </c>
      <c r="X4" s="21" t="s">
        <v>71</v>
      </c>
      <c r="Y4" s="20" t="s">
        <v>70</v>
      </c>
      <c r="Z4" s="21" t="s">
        <v>71</v>
      </c>
      <c r="AA4" s="20" t="s">
        <v>70</v>
      </c>
      <c r="AB4" s="21" t="s">
        <v>71</v>
      </c>
      <c r="AC4" s="20" t="s">
        <v>70</v>
      </c>
      <c r="AD4" s="21" t="s">
        <v>71</v>
      </c>
    </row>
    <row r="5" spans="1:30" ht="65.25" customHeight="1">
      <c r="A5" s="9"/>
      <c r="B5" s="9"/>
      <c r="C5" s="7" t="s">
        <v>72</v>
      </c>
      <c r="D5" s="9" t="s">
        <v>73</v>
      </c>
      <c r="E5" s="7"/>
      <c r="F5" s="7"/>
      <c r="G5" s="7"/>
      <c r="H5" s="7"/>
      <c r="I5" s="7"/>
      <c r="J5" s="7"/>
      <c r="K5" s="7"/>
      <c r="L5" s="7"/>
      <c r="M5" s="7"/>
      <c r="N5" s="7"/>
      <c r="O5" s="22"/>
      <c r="P5" s="23"/>
      <c r="Q5" s="22"/>
      <c r="R5" s="23"/>
      <c r="S5" s="22"/>
      <c r="T5" s="23"/>
      <c r="U5" s="22"/>
      <c r="V5" s="23"/>
      <c r="W5" s="22"/>
      <c r="X5" s="23"/>
      <c r="Y5" s="22"/>
      <c r="Z5" s="23"/>
      <c r="AA5" s="22"/>
      <c r="AB5" s="23"/>
      <c r="AC5" s="22"/>
      <c r="AD5" s="23"/>
    </row>
    <row r="6" spans="1:30" ht="43.15">
      <c r="A6" s="9"/>
      <c r="B6" s="9"/>
      <c r="C6" s="7" t="s">
        <v>74</v>
      </c>
      <c r="D6" s="7" t="s">
        <v>75</v>
      </c>
      <c r="E6" s="7"/>
      <c r="F6" s="7"/>
      <c r="G6" s="7"/>
      <c r="H6" s="7"/>
      <c r="I6" s="7"/>
      <c r="J6" s="7"/>
      <c r="K6" s="7"/>
      <c r="L6" s="7"/>
      <c r="M6" s="7"/>
      <c r="N6" s="7"/>
      <c r="O6" s="22"/>
      <c r="P6" s="23"/>
      <c r="Q6" s="22"/>
      <c r="R6" s="23"/>
      <c r="S6" s="22"/>
      <c r="T6" s="23"/>
      <c r="U6" s="22"/>
      <c r="V6" s="23"/>
      <c r="W6" s="22"/>
      <c r="X6" s="23"/>
      <c r="Y6" s="22"/>
      <c r="Z6" s="23"/>
      <c r="AA6" s="22"/>
      <c r="AB6" s="23"/>
      <c r="AC6" s="22"/>
      <c r="AD6" s="23"/>
    </row>
    <row r="7" spans="1:30" ht="72">
      <c r="A7" s="9"/>
      <c r="B7" s="9"/>
      <c r="C7" s="7" t="s">
        <v>76</v>
      </c>
      <c r="D7" s="7" t="s">
        <v>77</v>
      </c>
      <c r="E7" s="7"/>
      <c r="F7" s="7"/>
      <c r="G7" s="7"/>
      <c r="H7" s="7"/>
      <c r="I7" s="7"/>
      <c r="J7" s="7"/>
      <c r="K7" s="7"/>
      <c r="L7" s="7"/>
      <c r="M7" s="7"/>
      <c r="N7" s="7"/>
      <c r="O7" s="22"/>
      <c r="P7" s="23"/>
      <c r="Q7" s="22"/>
      <c r="R7" s="23"/>
      <c r="S7" s="22"/>
      <c r="T7" s="23"/>
      <c r="U7" s="22"/>
      <c r="V7" s="23"/>
      <c r="W7" s="22"/>
      <c r="X7" s="23"/>
      <c r="Y7" s="22"/>
      <c r="Z7" s="23"/>
      <c r="AA7" s="22"/>
      <c r="AB7" s="23"/>
      <c r="AC7" s="22"/>
      <c r="AD7" s="23"/>
    </row>
    <row r="8" spans="1:30" ht="28.9">
      <c r="A8" s="9"/>
      <c r="B8" s="9"/>
      <c r="C8" s="7" t="s">
        <v>78</v>
      </c>
      <c r="D8" s="7" t="s">
        <v>79</v>
      </c>
      <c r="E8" s="7"/>
      <c r="F8" s="7"/>
      <c r="G8" s="7"/>
      <c r="H8" s="7"/>
      <c r="I8" s="7"/>
      <c r="J8" s="7"/>
      <c r="K8" s="7"/>
      <c r="L8" s="7"/>
      <c r="M8" s="7"/>
      <c r="N8" s="7"/>
      <c r="O8" s="22"/>
      <c r="P8" s="23"/>
      <c r="Q8" s="22"/>
      <c r="R8" s="23"/>
      <c r="S8" s="22"/>
      <c r="T8" s="23"/>
      <c r="U8" s="22"/>
      <c r="V8" s="23"/>
      <c r="W8" s="22"/>
      <c r="X8" s="23"/>
      <c r="Y8" s="22"/>
      <c r="Z8" s="23"/>
      <c r="AA8" s="22"/>
      <c r="AB8" s="23"/>
      <c r="AC8" s="22"/>
      <c r="AD8" s="23"/>
    </row>
    <row r="9" spans="1:30" ht="57.6">
      <c r="A9" s="9"/>
      <c r="B9" s="9"/>
      <c r="C9" s="7" t="s">
        <v>80</v>
      </c>
      <c r="D9" s="7" t="s">
        <v>81</v>
      </c>
      <c r="E9" s="7"/>
      <c r="F9" s="7"/>
      <c r="G9" s="7"/>
      <c r="H9" s="7"/>
      <c r="I9" s="7"/>
      <c r="J9" s="7"/>
      <c r="K9" s="7"/>
      <c r="L9" s="7"/>
      <c r="M9" s="7"/>
      <c r="N9" s="7"/>
      <c r="O9" s="22"/>
      <c r="P9" s="23"/>
      <c r="Q9" s="22"/>
      <c r="R9" s="23"/>
      <c r="S9" s="22"/>
      <c r="T9" s="23"/>
      <c r="U9" s="22"/>
      <c r="V9" s="23"/>
      <c r="W9" s="22"/>
      <c r="X9" s="23"/>
      <c r="Y9" s="22"/>
      <c r="Z9" s="23"/>
      <c r="AA9" s="22"/>
      <c r="AB9" s="23"/>
      <c r="AC9" s="22"/>
      <c r="AD9" s="23"/>
    </row>
    <row r="10" spans="1:30" ht="43.15">
      <c r="A10" s="9"/>
      <c r="B10" s="9"/>
      <c r="C10" s="7" t="s">
        <v>82</v>
      </c>
      <c r="D10" s="7" t="s">
        <v>83</v>
      </c>
      <c r="E10" s="7"/>
      <c r="F10" s="7"/>
      <c r="G10" s="7"/>
      <c r="H10" s="7"/>
      <c r="I10" s="7"/>
      <c r="J10" s="7"/>
      <c r="K10" s="7"/>
      <c r="L10" s="7"/>
      <c r="M10" s="7"/>
      <c r="N10" s="7"/>
      <c r="O10" s="22"/>
      <c r="P10" s="23"/>
      <c r="Q10" s="22"/>
      <c r="R10" s="23"/>
      <c r="S10" s="22"/>
      <c r="T10" s="23"/>
      <c r="U10" s="22"/>
      <c r="V10" s="23"/>
      <c r="W10" s="22"/>
      <c r="X10" s="23"/>
      <c r="Y10" s="22"/>
      <c r="Z10" s="23"/>
      <c r="AA10" s="22"/>
      <c r="AB10" s="23"/>
      <c r="AC10" s="22"/>
      <c r="AD10" s="23"/>
    </row>
    <row r="11" spans="1:30" ht="79.5" customHeight="1">
      <c r="A11" s="9"/>
      <c r="B11" s="6" t="s">
        <v>84</v>
      </c>
      <c r="C11" s="10"/>
      <c r="D11" s="483" t="s">
        <v>85</v>
      </c>
      <c r="E11" s="483"/>
      <c r="F11" s="483"/>
      <c r="G11" s="483"/>
      <c r="H11" s="483"/>
      <c r="I11" s="8"/>
      <c r="J11" s="8"/>
      <c r="K11" s="8"/>
      <c r="L11" s="8"/>
      <c r="M11" s="8"/>
      <c r="N11" s="8"/>
      <c r="O11" s="20" t="s">
        <v>86</v>
      </c>
      <c r="P11" s="21" t="s">
        <v>87</v>
      </c>
      <c r="Q11" s="20" t="s">
        <v>86</v>
      </c>
      <c r="R11" s="21" t="s">
        <v>87</v>
      </c>
      <c r="S11" s="20" t="s">
        <v>86</v>
      </c>
      <c r="T11" s="21" t="s">
        <v>87</v>
      </c>
      <c r="U11" s="20" t="s">
        <v>86</v>
      </c>
      <c r="V11" s="21" t="s">
        <v>87</v>
      </c>
      <c r="W11" s="20" t="s">
        <v>86</v>
      </c>
      <c r="X11" s="21" t="s">
        <v>87</v>
      </c>
      <c r="Y11" s="20" t="s">
        <v>86</v>
      </c>
      <c r="Z11" s="21" t="s">
        <v>87</v>
      </c>
      <c r="AA11" s="20" t="s">
        <v>86</v>
      </c>
      <c r="AB11" s="21" t="s">
        <v>87</v>
      </c>
      <c r="AC11" s="20" t="s">
        <v>86</v>
      </c>
      <c r="AD11" s="21" t="s">
        <v>87</v>
      </c>
    </row>
    <row r="12" spans="1:30" ht="72">
      <c r="A12" s="9"/>
      <c r="B12" s="9"/>
      <c r="C12" s="7" t="s">
        <v>72</v>
      </c>
      <c r="D12" s="9" t="s">
        <v>88</v>
      </c>
      <c r="E12" s="7"/>
      <c r="F12" s="7"/>
      <c r="G12" s="7"/>
      <c r="H12" s="7"/>
      <c r="I12" s="7"/>
      <c r="J12" s="7"/>
      <c r="K12" s="7"/>
      <c r="L12" s="7"/>
      <c r="M12" s="7"/>
      <c r="N12" s="7"/>
      <c r="O12" s="22"/>
      <c r="P12" s="23"/>
      <c r="Q12" s="22"/>
      <c r="R12" s="23"/>
      <c r="S12" s="22"/>
      <c r="T12" s="23"/>
      <c r="U12" s="22"/>
      <c r="V12" s="23"/>
      <c r="W12" s="22"/>
      <c r="X12" s="23"/>
      <c r="Y12" s="22"/>
      <c r="Z12" s="23"/>
      <c r="AA12" s="22"/>
      <c r="AB12" s="23"/>
      <c r="AC12" s="22"/>
      <c r="AD12" s="23"/>
    </row>
    <row r="13" spans="1:30" ht="43.9" thickBot="1">
      <c r="A13" s="9"/>
      <c r="B13" s="9"/>
      <c r="C13" s="7" t="s">
        <v>74</v>
      </c>
      <c r="D13" s="7" t="s">
        <v>89</v>
      </c>
      <c r="E13" s="7"/>
      <c r="F13" s="7"/>
      <c r="G13" s="7"/>
      <c r="H13" s="7"/>
      <c r="I13" s="7"/>
      <c r="J13" s="7"/>
      <c r="K13" s="7"/>
      <c r="L13" s="7"/>
      <c r="M13" s="7"/>
      <c r="N13" s="7"/>
      <c r="O13" s="22"/>
      <c r="P13" s="23"/>
      <c r="Q13" s="22"/>
      <c r="R13" s="23"/>
      <c r="S13" s="22"/>
      <c r="T13" s="23"/>
      <c r="U13" s="22"/>
      <c r="V13" s="23"/>
      <c r="W13" s="22"/>
      <c r="X13" s="23"/>
      <c r="Y13" s="22"/>
      <c r="Z13" s="23"/>
      <c r="AA13" s="22"/>
      <c r="AB13" s="23"/>
      <c r="AC13" s="22"/>
      <c r="AD13" s="23"/>
    </row>
    <row r="14" spans="1:30" ht="58.15" thickBot="1">
      <c r="A14" s="9"/>
      <c r="B14" s="9"/>
      <c r="C14" s="7" t="s">
        <v>76</v>
      </c>
      <c r="D14" s="7" t="s">
        <v>90</v>
      </c>
      <c r="E14" s="7"/>
      <c r="F14" s="7"/>
      <c r="G14" s="7"/>
      <c r="H14" s="7"/>
      <c r="I14" s="7"/>
      <c r="J14" s="7"/>
      <c r="K14" s="7"/>
      <c r="L14" s="7"/>
      <c r="M14" s="7"/>
      <c r="N14" s="7"/>
      <c r="O14" s="22"/>
      <c r="P14" s="23"/>
      <c r="Q14" s="22"/>
      <c r="R14" s="23"/>
      <c r="S14" s="22"/>
      <c r="T14" s="23"/>
      <c r="U14" s="22"/>
      <c r="V14" s="23"/>
      <c r="W14" s="22"/>
      <c r="X14" s="23"/>
      <c r="Y14" s="22"/>
      <c r="Z14" s="23"/>
      <c r="AA14" s="22"/>
      <c r="AB14" s="23"/>
      <c r="AC14" s="22"/>
      <c r="AD14" s="23"/>
    </row>
    <row r="15" spans="1:30" ht="72.599999999999994" thickBot="1">
      <c r="A15" s="9"/>
      <c r="B15" s="27" t="s">
        <v>91</v>
      </c>
      <c r="C15" s="42"/>
      <c r="D15" s="42" t="s">
        <v>92</v>
      </c>
      <c r="E15" s="7"/>
      <c r="F15" s="7"/>
      <c r="G15" s="7"/>
      <c r="H15" s="7"/>
      <c r="I15" s="7"/>
      <c r="J15" s="7"/>
      <c r="K15" s="7"/>
      <c r="L15" s="7"/>
      <c r="M15" s="7"/>
      <c r="N15" s="7"/>
      <c r="O15" s="31">
        <v>7500</v>
      </c>
      <c r="P15" s="23"/>
      <c r="Q15" s="31">
        <v>7500</v>
      </c>
      <c r="R15" s="23"/>
      <c r="S15" s="22"/>
      <c r="T15" s="23"/>
      <c r="U15" s="22"/>
      <c r="V15" s="23"/>
      <c r="W15" s="22"/>
      <c r="X15" s="23"/>
      <c r="Y15" s="22"/>
      <c r="Z15" s="23"/>
      <c r="AA15" s="22"/>
      <c r="AB15" s="23"/>
      <c r="AC15" s="22"/>
      <c r="AD15" s="23"/>
    </row>
    <row r="16" spans="1:30" ht="43.9" thickBot="1">
      <c r="A16" s="9"/>
      <c r="B16" s="9"/>
      <c r="C16" s="7" t="s">
        <v>72</v>
      </c>
      <c r="D16" s="7" t="s">
        <v>93</v>
      </c>
      <c r="E16" s="7"/>
      <c r="F16" s="7"/>
      <c r="G16" s="7"/>
      <c r="H16" s="7"/>
      <c r="I16" s="7"/>
      <c r="J16" s="7"/>
      <c r="K16" s="7"/>
      <c r="L16" s="7"/>
      <c r="M16" s="7"/>
      <c r="N16" s="7"/>
      <c r="O16" s="22"/>
      <c r="P16" s="23"/>
      <c r="Q16" s="22"/>
      <c r="R16" s="23"/>
      <c r="S16" s="22"/>
      <c r="T16" s="23"/>
      <c r="U16" s="22"/>
      <c r="V16" s="23"/>
      <c r="W16" s="22"/>
      <c r="X16" s="23"/>
      <c r="Y16" s="22"/>
      <c r="Z16" s="23"/>
      <c r="AA16" s="22"/>
      <c r="AB16" s="23"/>
      <c r="AC16" s="22"/>
      <c r="AD16" s="23"/>
    </row>
    <row r="17" spans="1:30" ht="63" customHeight="1" thickBot="1">
      <c r="A17" s="38" t="s">
        <v>94</v>
      </c>
      <c r="B17" s="4"/>
      <c r="C17" s="4"/>
      <c r="D17" s="479" t="s">
        <v>95</v>
      </c>
      <c r="E17" s="479"/>
      <c r="F17" s="479"/>
      <c r="G17" s="479"/>
      <c r="H17" s="479"/>
      <c r="I17" s="5"/>
      <c r="J17" s="5"/>
      <c r="K17" s="5"/>
      <c r="L17" s="5"/>
      <c r="M17" s="5"/>
      <c r="N17" s="5"/>
      <c r="O17" s="18" t="s">
        <v>96</v>
      </c>
      <c r="P17" s="19" t="s">
        <v>97</v>
      </c>
      <c r="Q17" s="18" t="s">
        <v>96</v>
      </c>
      <c r="R17" s="19" t="s">
        <v>97</v>
      </c>
      <c r="S17" s="18" t="s">
        <v>96</v>
      </c>
      <c r="T17" s="19" t="s">
        <v>97</v>
      </c>
      <c r="U17" s="18" t="s">
        <v>96</v>
      </c>
      <c r="V17" s="19" t="s">
        <v>97</v>
      </c>
      <c r="W17" s="18" t="s">
        <v>96</v>
      </c>
      <c r="X17" s="19" t="s">
        <v>97</v>
      </c>
      <c r="Y17" s="18" t="s">
        <v>96</v>
      </c>
      <c r="Z17" s="19" t="s">
        <v>97</v>
      </c>
      <c r="AA17" s="18" t="s">
        <v>96</v>
      </c>
      <c r="AB17" s="19" t="s">
        <v>97</v>
      </c>
      <c r="AC17" s="18" t="s">
        <v>96</v>
      </c>
      <c r="AD17" s="19" t="s">
        <v>97</v>
      </c>
    </row>
    <row r="18" spans="1:30" ht="80.25" customHeight="1">
      <c r="A18" s="9"/>
      <c r="B18" s="40" t="s">
        <v>91</v>
      </c>
      <c r="C18" s="6"/>
      <c r="D18" s="483" t="s">
        <v>69</v>
      </c>
      <c r="E18" s="483"/>
      <c r="F18" s="483"/>
      <c r="G18" s="483"/>
      <c r="H18" s="483"/>
      <c r="I18" s="8"/>
      <c r="J18" s="8"/>
      <c r="K18" s="8"/>
      <c r="L18" s="8"/>
      <c r="M18" s="8"/>
      <c r="N18" s="8"/>
      <c r="O18" s="20" t="s">
        <v>98</v>
      </c>
      <c r="P18" s="21" t="s">
        <v>99</v>
      </c>
      <c r="Q18" s="20" t="s">
        <v>98</v>
      </c>
      <c r="R18" s="21" t="s">
        <v>99</v>
      </c>
      <c r="S18" s="20" t="s">
        <v>98</v>
      </c>
      <c r="T18" s="21" t="s">
        <v>99</v>
      </c>
      <c r="U18" s="20" t="s">
        <v>98</v>
      </c>
      <c r="V18" s="21" t="s">
        <v>99</v>
      </c>
      <c r="W18" s="20" t="s">
        <v>98</v>
      </c>
      <c r="X18" s="21" t="s">
        <v>99</v>
      </c>
      <c r="Y18" s="20" t="s">
        <v>98</v>
      </c>
      <c r="Z18" s="21" t="s">
        <v>99</v>
      </c>
      <c r="AA18" s="20" t="s">
        <v>98</v>
      </c>
      <c r="AB18" s="21" t="s">
        <v>99</v>
      </c>
      <c r="AC18" s="20" t="s">
        <v>98</v>
      </c>
      <c r="AD18" s="21" t="s">
        <v>99</v>
      </c>
    </row>
    <row r="19" spans="1:30" ht="62.25" customHeight="1">
      <c r="A19" s="9"/>
      <c r="B19" s="9"/>
      <c r="C19" s="7" t="s">
        <v>72</v>
      </c>
      <c r="D19" s="9" t="s">
        <v>73</v>
      </c>
      <c r="E19" s="7"/>
      <c r="F19" s="7"/>
      <c r="G19" s="7"/>
      <c r="H19" s="7"/>
      <c r="I19" s="7"/>
      <c r="J19" s="7"/>
      <c r="K19" s="7"/>
      <c r="L19" s="7"/>
      <c r="M19" s="7"/>
      <c r="N19" s="7"/>
      <c r="O19" s="22"/>
      <c r="P19" s="23"/>
      <c r="Q19" s="22"/>
      <c r="R19" s="23"/>
      <c r="S19" s="22"/>
      <c r="T19" s="23"/>
      <c r="U19" s="22"/>
      <c r="V19" s="23"/>
      <c r="W19" s="22"/>
      <c r="X19" s="23"/>
      <c r="Y19" s="22"/>
      <c r="Z19" s="23"/>
      <c r="AA19" s="22"/>
      <c r="AB19" s="23"/>
      <c r="AC19" s="22"/>
      <c r="AD19" s="23"/>
    </row>
    <row r="20" spans="1:30" ht="43.15">
      <c r="A20" s="9"/>
      <c r="B20" s="9"/>
      <c r="C20" s="7" t="s">
        <v>74</v>
      </c>
      <c r="D20" s="9" t="s">
        <v>100</v>
      </c>
      <c r="E20" s="7"/>
      <c r="F20" s="7"/>
      <c r="G20" s="7"/>
      <c r="H20" s="7"/>
      <c r="I20" s="7"/>
      <c r="J20" s="7"/>
      <c r="K20" s="7"/>
      <c r="L20" s="7"/>
      <c r="M20" s="7"/>
      <c r="N20" s="7"/>
      <c r="O20" s="22"/>
      <c r="P20" s="23"/>
      <c r="Q20" s="22"/>
      <c r="R20" s="23"/>
      <c r="S20" s="22"/>
      <c r="T20" s="23"/>
      <c r="U20" s="22"/>
      <c r="V20" s="23"/>
      <c r="W20" s="22"/>
      <c r="X20" s="23"/>
      <c r="Y20" s="22"/>
      <c r="Z20" s="23"/>
      <c r="AA20" s="22"/>
      <c r="AB20" s="23"/>
      <c r="AC20" s="22"/>
      <c r="AD20" s="23"/>
    </row>
    <row r="21" spans="1:30" ht="64.5" customHeight="1">
      <c r="A21" s="9"/>
      <c r="B21" s="9"/>
      <c r="C21" s="7" t="s">
        <v>76</v>
      </c>
      <c r="D21" s="9" t="s">
        <v>101</v>
      </c>
      <c r="E21" s="7"/>
      <c r="F21" s="7"/>
      <c r="G21" s="7"/>
      <c r="H21" s="7"/>
      <c r="I21" s="7"/>
      <c r="J21" s="7"/>
      <c r="K21" s="7"/>
      <c r="L21" s="7"/>
      <c r="M21" s="7"/>
      <c r="N21" s="7"/>
      <c r="O21" s="22"/>
      <c r="P21" s="23"/>
      <c r="Q21" s="22"/>
      <c r="R21" s="23"/>
      <c r="S21" s="22"/>
      <c r="T21" s="23"/>
      <c r="U21" s="22"/>
      <c r="V21" s="23"/>
      <c r="W21" s="22"/>
      <c r="X21" s="23"/>
      <c r="Y21" s="22"/>
      <c r="Z21" s="23"/>
      <c r="AA21" s="22"/>
      <c r="AB21" s="23"/>
      <c r="AC21" s="22"/>
      <c r="AD21" s="23"/>
    </row>
    <row r="22" spans="1:30" ht="28.9">
      <c r="A22" s="9"/>
      <c r="B22" s="9"/>
      <c r="C22" s="7" t="s">
        <v>78</v>
      </c>
      <c r="D22" s="9" t="s">
        <v>79</v>
      </c>
      <c r="E22" s="7"/>
      <c r="F22" s="7"/>
      <c r="G22" s="7"/>
      <c r="H22" s="7"/>
      <c r="I22" s="7"/>
      <c r="J22" s="7"/>
      <c r="K22" s="7"/>
      <c r="L22" s="7"/>
      <c r="M22" s="7"/>
      <c r="N22" s="7"/>
      <c r="O22" s="22"/>
      <c r="P22" s="23"/>
      <c r="Q22" s="22"/>
      <c r="R22" s="23"/>
      <c r="S22" s="22"/>
      <c r="T22" s="23"/>
      <c r="U22" s="22"/>
      <c r="V22" s="23"/>
      <c r="W22" s="22"/>
      <c r="X22" s="23"/>
      <c r="Y22" s="22"/>
      <c r="Z22" s="23"/>
      <c r="AA22" s="22"/>
      <c r="AB22" s="23"/>
      <c r="AC22" s="22"/>
      <c r="AD22" s="23"/>
    </row>
    <row r="23" spans="1:30" ht="57.6">
      <c r="A23" s="9"/>
      <c r="B23" s="9"/>
      <c r="C23" s="7" t="s">
        <v>80</v>
      </c>
      <c r="D23" s="7" t="s">
        <v>81</v>
      </c>
      <c r="E23" s="7"/>
      <c r="F23" s="7"/>
      <c r="G23" s="7"/>
      <c r="H23" s="7"/>
      <c r="I23" s="7"/>
      <c r="J23" s="7"/>
      <c r="K23" s="7"/>
      <c r="L23" s="7"/>
      <c r="M23" s="7"/>
      <c r="N23" s="7"/>
      <c r="O23" s="22"/>
      <c r="P23" s="23"/>
      <c r="Q23" s="22"/>
      <c r="R23" s="23"/>
      <c r="S23" s="22"/>
      <c r="T23" s="23"/>
      <c r="U23" s="22"/>
      <c r="V23" s="23"/>
      <c r="W23" s="22"/>
      <c r="X23" s="23"/>
      <c r="Y23" s="22"/>
      <c r="Z23" s="23"/>
      <c r="AA23" s="22"/>
      <c r="AB23" s="23"/>
      <c r="AC23" s="22"/>
      <c r="AD23" s="23"/>
    </row>
    <row r="24" spans="1:30" ht="53.25" customHeight="1">
      <c r="A24" s="9"/>
      <c r="B24" s="9"/>
      <c r="C24" s="7" t="s">
        <v>82</v>
      </c>
      <c r="D24" s="7" t="s">
        <v>83</v>
      </c>
      <c r="E24" s="7"/>
      <c r="F24" s="7"/>
      <c r="G24" s="7"/>
      <c r="H24" s="7"/>
      <c r="I24" s="7"/>
      <c r="J24" s="7"/>
      <c r="K24" s="7"/>
      <c r="L24" s="7"/>
      <c r="M24" s="7"/>
      <c r="N24" s="7"/>
      <c r="O24" s="22"/>
      <c r="P24" s="23"/>
      <c r="Q24" s="22"/>
      <c r="R24" s="23"/>
      <c r="S24" s="22"/>
      <c r="T24" s="23"/>
      <c r="U24" s="22"/>
      <c r="V24" s="23"/>
      <c r="W24" s="22"/>
      <c r="X24" s="23"/>
      <c r="Y24" s="22"/>
      <c r="Z24" s="23"/>
      <c r="AA24" s="22"/>
      <c r="AB24" s="23"/>
      <c r="AC24" s="22"/>
      <c r="AD24" s="23"/>
    </row>
    <row r="25" spans="1:30" ht="77.25" customHeight="1">
      <c r="A25" s="9"/>
      <c r="B25" s="40" t="s">
        <v>102</v>
      </c>
      <c r="C25" s="10"/>
      <c r="D25" s="483" t="s">
        <v>103</v>
      </c>
      <c r="E25" s="483"/>
      <c r="F25" s="483"/>
      <c r="G25" s="483"/>
      <c r="H25" s="483"/>
      <c r="I25" s="8"/>
      <c r="J25" s="8"/>
      <c r="K25" s="8"/>
      <c r="L25" s="8"/>
      <c r="M25" s="8"/>
      <c r="N25" s="8"/>
      <c r="O25" s="20" t="s">
        <v>104</v>
      </c>
      <c r="P25" s="21" t="s">
        <v>105</v>
      </c>
      <c r="Q25" s="20" t="s">
        <v>104</v>
      </c>
      <c r="R25" s="21" t="s">
        <v>105</v>
      </c>
      <c r="S25" s="20" t="s">
        <v>104</v>
      </c>
      <c r="T25" s="21" t="s">
        <v>105</v>
      </c>
      <c r="U25" s="20" t="s">
        <v>104</v>
      </c>
      <c r="V25" s="21" t="s">
        <v>105</v>
      </c>
      <c r="W25" s="20" t="s">
        <v>104</v>
      </c>
      <c r="X25" s="21" t="s">
        <v>105</v>
      </c>
      <c r="Y25" s="20" t="s">
        <v>104</v>
      </c>
      <c r="Z25" s="21" t="s">
        <v>105</v>
      </c>
      <c r="AA25" s="20" t="s">
        <v>104</v>
      </c>
      <c r="AB25" s="21" t="s">
        <v>105</v>
      </c>
      <c r="AC25" s="20" t="s">
        <v>104</v>
      </c>
      <c r="AD25" s="21" t="s">
        <v>105</v>
      </c>
    </row>
    <row r="26" spans="1:30" ht="72">
      <c r="A26" s="9"/>
      <c r="B26" s="9"/>
      <c r="C26" s="7" t="s">
        <v>72</v>
      </c>
      <c r="D26" s="9" t="s">
        <v>88</v>
      </c>
      <c r="E26" s="7"/>
      <c r="F26" s="7"/>
      <c r="G26" s="7"/>
      <c r="H26" s="7"/>
      <c r="I26" s="7"/>
      <c r="J26" s="7"/>
      <c r="K26" s="7"/>
      <c r="L26" s="7"/>
      <c r="M26" s="7"/>
      <c r="N26" s="7"/>
      <c r="O26" s="22"/>
      <c r="P26" s="23"/>
      <c r="Q26" s="22"/>
      <c r="R26" s="23"/>
      <c r="S26" s="22"/>
      <c r="T26" s="23"/>
      <c r="U26" s="22"/>
      <c r="V26" s="23"/>
      <c r="W26" s="22"/>
      <c r="X26" s="23"/>
      <c r="Y26" s="22"/>
      <c r="Z26" s="23"/>
      <c r="AA26" s="22"/>
      <c r="AB26" s="23"/>
      <c r="AC26" s="22"/>
      <c r="AD26" s="23"/>
    </row>
    <row r="27" spans="1:30" ht="43.15">
      <c r="A27" s="9"/>
      <c r="B27" s="9"/>
      <c r="C27" s="7" t="s">
        <v>74</v>
      </c>
      <c r="D27" s="9" t="s">
        <v>89</v>
      </c>
      <c r="E27" s="7"/>
      <c r="F27" s="7"/>
      <c r="G27" s="7"/>
      <c r="H27" s="7"/>
      <c r="I27" s="7"/>
      <c r="J27" s="7"/>
      <c r="K27" s="7"/>
      <c r="L27" s="7"/>
      <c r="M27" s="7"/>
      <c r="N27" s="7"/>
      <c r="O27" s="22"/>
      <c r="P27" s="23"/>
      <c r="Q27" s="22"/>
      <c r="R27" s="23"/>
      <c r="S27" s="22"/>
      <c r="T27" s="23"/>
      <c r="U27" s="22"/>
      <c r="V27" s="23"/>
      <c r="W27" s="22"/>
      <c r="X27" s="23"/>
      <c r="Y27" s="22"/>
      <c r="Z27" s="23"/>
      <c r="AA27" s="22"/>
      <c r="AB27" s="23"/>
      <c r="AC27" s="22"/>
      <c r="AD27" s="23"/>
    </row>
    <row r="28" spans="1:30" ht="57.6">
      <c r="A28" s="9"/>
      <c r="B28" s="9"/>
      <c r="C28" s="7" t="s">
        <v>76</v>
      </c>
      <c r="D28" s="7" t="s">
        <v>90</v>
      </c>
      <c r="E28" s="7"/>
      <c r="F28" s="7"/>
      <c r="G28" s="7"/>
      <c r="H28" s="7"/>
      <c r="I28" s="7"/>
      <c r="J28" s="7"/>
      <c r="K28" s="7"/>
      <c r="L28" s="7"/>
      <c r="M28" s="7"/>
      <c r="N28" s="7"/>
      <c r="O28" s="22"/>
      <c r="P28" s="23"/>
      <c r="Q28" s="22"/>
      <c r="R28" s="23"/>
      <c r="S28" s="22"/>
      <c r="T28" s="23"/>
      <c r="U28" s="22"/>
      <c r="V28" s="23"/>
      <c r="W28" s="22"/>
      <c r="X28" s="23"/>
      <c r="Y28" s="22"/>
      <c r="Z28" s="23"/>
      <c r="AA28" s="22"/>
      <c r="AB28" s="23"/>
      <c r="AC28" s="22"/>
      <c r="AD28" s="23"/>
    </row>
    <row r="29" spans="1:30" ht="86.45">
      <c r="A29" s="9"/>
      <c r="B29" s="9"/>
      <c r="C29" s="7" t="s">
        <v>78</v>
      </c>
      <c r="D29" s="7" t="s">
        <v>106</v>
      </c>
      <c r="E29" s="7"/>
      <c r="F29" s="7"/>
      <c r="G29" s="7"/>
      <c r="H29" s="7"/>
      <c r="I29" s="7"/>
      <c r="J29" s="7"/>
      <c r="K29" s="7"/>
      <c r="L29" s="7"/>
      <c r="M29" s="7"/>
      <c r="N29" s="7"/>
      <c r="O29" s="22"/>
      <c r="P29" s="23"/>
      <c r="Q29" s="22"/>
      <c r="R29" s="23"/>
      <c r="S29" s="22"/>
      <c r="T29" s="23"/>
      <c r="U29" s="22"/>
      <c r="V29" s="23"/>
      <c r="W29" s="22"/>
      <c r="X29" s="23"/>
      <c r="Y29" s="22"/>
      <c r="Z29" s="23"/>
      <c r="AA29" s="22"/>
      <c r="AB29" s="23"/>
      <c r="AC29" s="22"/>
      <c r="AD29" s="23"/>
    </row>
    <row r="30" spans="1:30" ht="45.75" customHeight="1">
      <c r="A30" s="9"/>
      <c r="B30" s="40" t="s">
        <v>107</v>
      </c>
      <c r="C30" s="10"/>
      <c r="D30" s="483" t="s">
        <v>108</v>
      </c>
      <c r="E30" s="483"/>
      <c r="F30" s="483"/>
      <c r="G30" s="483"/>
      <c r="H30" s="483"/>
      <c r="I30" s="8"/>
      <c r="J30" s="8"/>
      <c r="K30" s="8"/>
      <c r="L30" s="8"/>
      <c r="M30" s="8"/>
      <c r="N30" s="8"/>
      <c r="O30" s="20" t="s">
        <v>104</v>
      </c>
      <c r="P30" s="21" t="s">
        <v>105</v>
      </c>
      <c r="Q30" s="20" t="s">
        <v>104</v>
      </c>
      <c r="R30" s="21" t="s">
        <v>105</v>
      </c>
      <c r="S30" s="20" t="s">
        <v>104</v>
      </c>
      <c r="T30" s="21" t="s">
        <v>105</v>
      </c>
      <c r="U30" s="20" t="s">
        <v>104</v>
      </c>
      <c r="V30" s="21" t="s">
        <v>105</v>
      </c>
      <c r="W30" s="20" t="s">
        <v>104</v>
      </c>
      <c r="X30" s="21" t="s">
        <v>105</v>
      </c>
      <c r="Y30" s="20" t="s">
        <v>104</v>
      </c>
      <c r="Z30" s="21" t="s">
        <v>105</v>
      </c>
      <c r="AA30" s="20" t="s">
        <v>104</v>
      </c>
      <c r="AB30" s="21" t="s">
        <v>105</v>
      </c>
      <c r="AC30" s="20" t="s">
        <v>104</v>
      </c>
      <c r="AD30" s="21" t="s">
        <v>105</v>
      </c>
    </row>
    <row r="31" spans="1:30" ht="28.9">
      <c r="A31" s="9"/>
      <c r="B31" s="9"/>
      <c r="C31" s="7" t="s">
        <v>72</v>
      </c>
      <c r="D31" s="7" t="s">
        <v>109</v>
      </c>
      <c r="E31" s="7"/>
      <c r="F31" s="7"/>
      <c r="G31" s="7"/>
      <c r="H31" s="7"/>
      <c r="I31" s="7"/>
      <c r="J31" s="7"/>
      <c r="K31" s="7"/>
      <c r="L31" s="7"/>
      <c r="M31" s="7"/>
      <c r="N31" s="7"/>
      <c r="O31" s="22"/>
      <c r="P31" s="23"/>
      <c r="Q31" s="22"/>
      <c r="R31" s="23"/>
      <c r="S31" s="22"/>
      <c r="T31" s="23"/>
      <c r="U31" s="22"/>
      <c r="V31" s="23"/>
      <c r="W31" s="22"/>
      <c r="X31" s="23"/>
      <c r="Y31" s="22"/>
      <c r="Z31" s="23"/>
      <c r="AA31" s="22"/>
      <c r="AB31" s="23"/>
      <c r="AC31" s="22"/>
      <c r="AD31" s="23"/>
    </row>
    <row r="32" spans="1:30" ht="63.75" customHeight="1">
      <c r="A32" s="38" t="s">
        <v>110</v>
      </c>
      <c r="B32" s="4"/>
      <c r="C32" s="4"/>
      <c r="D32" s="479" t="s">
        <v>111</v>
      </c>
      <c r="E32" s="479"/>
      <c r="F32" s="479"/>
      <c r="G32" s="479"/>
      <c r="H32" s="479"/>
      <c r="I32" s="5"/>
      <c r="J32" s="5"/>
      <c r="K32" s="5"/>
      <c r="L32" s="5"/>
      <c r="M32" s="5"/>
      <c r="N32" s="5"/>
      <c r="O32" s="18" t="s">
        <v>66</v>
      </c>
      <c r="P32" s="19" t="s">
        <v>67</v>
      </c>
      <c r="Q32" s="18" t="s">
        <v>66</v>
      </c>
      <c r="R32" s="19" t="s">
        <v>67</v>
      </c>
      <c r="S32" s="18" t="s">
        <v>66</v>
      </c>
      <c r="T32" s="19" t="s">
        <v>67</v>
      </c>
      <c r="U32" s="18" t="s">
        <v>66</v>
      </c>
      <c r="V32" s="19" t="s">
        <v>67</v>
      </c>
      <c r="W32" s="18" t="s">
        <v>66</v>
      </c>
      <c r="X32" s="19" t="s">
        <v>67</v>
      </c>
      <c r="Y32" s="18" t="s">
        <v>66</v>
      </c>
      <c r="Z32" s="19" t="s">
        <v>67</v>
      </c>
      <c r="AA32" s="18" t="s">
        <v>66</v>
      </c>
      <c r="AB32" s="19" t="s">
        <v>67</v>
      </c>
      <c r="AC32" s="18" t="s">
        <v>66</v>
      </c>
      <c r="AD32" s="19" t="s">
        <v>67</v>
      </c>
    </row>
    <row r="33" spans="1:30" ht="64.5" customHeight="1">
      <c r="A33" s="9"/>
      <c r="B33" s="40" t="s">
        <v>68</v>
      </c>
      <c r="C33" s="6"/>
      <c r="D33" s="483" t="s">
        <v>112</v>
      </c>
      <c r="E33" s="483"/>
      <c r="F33" s="483"/>
      <c r="G33" s="483"/>
      <c r="H33" s="483"/>
      <c r="I33" s="8"/>
      <c r="J33" s="8"/>
      <c r="K33" s="8"/>
      <c r="L33" s="8"/>
      <c r="M33" s="8"/>
      <c r="N33" s="8"/>
      <c r="O33" s="20" t="s">
        <v>70</v>
      </c>
      <c r="P33" s="21" t="s">
        <v>71</v>
      </c>
      <c r="Q33" s="20" t="s">
        <v>70</v>
      </c>
      <c r="R33" s="21" t="s">
        <v>71</v>
      </c>
      <c r="S33" s="20" t="s">
        <v>70</v>
      </c>
      <c r="T33" s="21" t="s">
        <v>71</v>
      </c>
      <c r="U33" s="20" t="s">
        <v>70</v>
      </c>
      <c r="V33" s="21" t="s">
        <v>71</v>
      </c>
      <c r="W33" s="20" t="s">
        <v>70</v>
      </c>
      <c r="X33" s="21" t="s">
        <v>71</v>
      </c>
      <c r="Y33" s="20" t="s">
        <v>70</v>
      </c>
      <c r="Z33" s="21" t="s">
        <v>71</v>
      </c>
      <c r="AA33" s="20" t="s">
        <v>70</v>
      </c>
      <c r="AB33" s="21" t="s">
        <v>71</v>
      </c>
      <c r="AC33" s="20" t="s">
        <v>70</v>
      </c>
      <c r="AD33" s="21" t="s">
        <v>71</v>
      </c>
    </row>
    <row r="34" spans="1:30" ht="48" customHeight="1">
      <c r="A34" s="9"/>
      <c r="B34" s="9"/>
      <c r="C34" s="7" t="s">
        <v>72</v>
      </c>
      <c r="D34" s="9" t="s">
        <v>113</v>
      </c>
      <c r="E34" s="7"/>
      <c r="F34" s="7"/>
      <c r="G34" s="7"/>
      <c r="H34" s="7"/>
      <c r="I34" s="7"/>
      <c r="J34" s="7"/>
      <c r="K34" s="7"/>
      <c r="L34" s="7"/>
      <c r="M34" s="7"/>
      <c r="N34" s="7"/>
      <c r="O34" s="22"/>
      <c r="P34" s="23"/>
      <c r="Q34" s="22"/>
      <c r="R34" s="23"/>
      <c r="S34" s="22"/>
      <c r="T34" s="23"/>
      <c r="U34" s="22"/>
      <c r="V34" s="23"/>
      <c r="W34" s="22"/>
      <c r="X34" s="23"/>
      <c r="Y34" s="22"/>
      <c r="Z34" s="23"/>
      <c r="AA34" s="22"/>
      <c r="AB34" s="23"/>
      <c r="AC34" s="22"/>
      <c r="AD34" s="23"/>
    </row>
    <row r="35" spans="1:30" ht="57.6">
      <c r="A35" s="9"/>
      <c r="B35" s="9"/>
      <c r="C35" s="7" t="s">
        <v>74</v>
      </c>
      <c r="D35" s="7" t="s">
        <v>114</v>
      </c>
      <c r="E35" s="7"/>
      <c r="F35" s="7"/>
      <c r="G35" s="7"/>
      <c r="H35" s="7"/>
      <c r="I35" s="7"/>
      <c r="J35" s="7"/>
      <c r="K35" s="7"/>
      <c r="L35" s="7"/>
      <c r="M35" s="7"/>
      <c r="N35" s="7"/>
      <c r="O35" s="22"/>
      <c r="P35" s="23"/>
      <c r="Q35" s="22"/>
      <c r="R35" s="23"/>
      <c r="S35" s="22"/>
      <c r="T35" s="23"/>
      <c r="U35" s="22"/>
      <c r="V35" s="23"/>
      <c r="W35" s="22"/>
      <c r="X35" s="23"/>
      <c r="Y35" s="22"/>
      <c r="Z35" s="23"/>
      <c r="AA35" s="22"/>
      <c r="AB35" s="23"/>
      <c r="AC35" s="22"/>
      <c r="AD35" s="23"/>
    </row>
    <row r="36" spans="1:30" ht="57.6">
      <c r="A36" s="9"/>
      <c r="B36" s="9"/>
      <c r="C36" s="7" t="s">
        <v>76</v>
      </c>
      <c r="D36" s="7" t="s">
        <v>115</v>
      </c>
      <c r="E36" s="7"/>
      <c r="F36" s="7"/>
      <c r="G36" s="7"/>
      <c r="H36" s="7"/>
      <c r="I36" s="7"/>
      <c r="J36" s="7"/>
      <c r="K36" s="7"/>
      <c r="L36" s="7"/>
      <c r="M36" s="7"/>
      <c r="N36" s="7"/>
      <c r="O36" s="22"/>
      <c r="P36" s="23"/>
      <c r="Q36" s="22"/>
      <c r="R36" s="23"/>
      <c r="S36" s="22"/>
      <c r="T36" s="23"/>
      <c r="U36" s="22"/>
      <c r="V36" s="23"/>
      <c r="W36" s="22"/>
      <c r="X36" s="23"/>
      <c r="Y36" s="22"/>
      <c r="Z36" s="23"/>
      <c r="AA36" s="22"/>
      <c r="AB36" s="23"/>
      <c r="AC36" s="22"/>
      <c r="AD36" s="23"/>
    </row>
    <row r="37" spans="1:30" ht="72">
      <c r="A37" s="9"/>
      <c r="B37" s="9"/>
      <c r="C37" s="7" t="s">
        <v>78</v>
      </c>
      <c r="D37" s="7" t="s">
        <v>116</v>
      </c>
      <c r="E37" s="7"/>
      <c r="F37" s="7"/>
      <c r="G37" s="7"/>
      <c r="H37" s="7"/>
      <c r="I37" s="7"/>
      <c r="J37" s="7"/>
      <c r="K37" s="7"/>
      <c r="L37" s="7"/>
      <c r="M37" s="7"/>
      <c r="N37" s="7"/>
      <c r="O37" s="22"/>
      <c r="P37" s="23"/>
      <c r="Q37" s="22"/>
      <c r="R37" s="23"/>
      <c r="S37" s="22"/>
      <c r="T37" s="23"/>
      <c r="U37" s="22"/>
      <c r="V37" s="23"/>
      <c r="W37" s="22"/>
      <c r="X37" s="23"/>
      <c r="Y37" s="22"/>
      <c r="Z37" s="23"/>
      <c r="AA37" s="22"/>
      <c r="AB37" s="23"/>
      <c r="AC37" s="22"/>
      <c r="AD37" s="23"/>
    </row>
    <row r="38" spans="1:30" ht="97.5" customHeight="1">
      <c r="A38" s="9"/>
      <c r="B38" s="6" t="s">
        <v>84</v>
      </c>
      <c r="C38" s="10"/>
      <c r="D38" s="483" t="s">
        <v>117</v>
      </c>
      <c r="E38" s="483"/>
      <c r="F38" s="483"/>
      <c r="G38" s="483"/>
      <c r="H38" s="483"/>
      <c r="I38" s="8"/>
      <c r="J38" s="8"/>
      <c r="K38" s="8"/>
      <c r="L38" s="8"/>
      <c r="M38" s="8"/>
      <c r="N38" s="8"/>
      <c r="O38" s="20" t="s">
        <v>86</v>
      </c>
      <c r="P38" s="21" t="s">
        <v>87</v>
      </c>
      <c r="Q38" s="20" t="s">
        <v>86</v>
      </c>
      <c r="R38" s="21" t="s">
        <v>87</v>
      </c>
      <c r="S38" s="20" t="s">
        <v>86</v>
      </c>
      <c r="T38" s="21" t="s">
        <v>87</v>
      </c>
      <c r="U38" s="20" t="s">
        <v>86</v>
      </c>
      <c r="V38" s="21" t="s">
        <v>87</v>
      </c>
      <c r="W38" s="20" t="s">
        <v>86</v>
      </c>
      <c r="X38" s="21" t="s">
        <v>87</v>
      </c>
      <c r="Y38" s="20" t="s">
        <v>86</v>
      </c>
      <c r="Z38" s="21" t="s">
        <v>87</v>
      </c>
      <c r="AA38" s="20" t="s">
        <v>86</v>
      </c>
      <c r="AB38" s="21" t="s">
        <v>87</v>
      </c>
      <c r="AC38" s="20" t="s">
        <v>86</v>
      </c>
      <c r="AD38" s="21" t="s">
        <v>87</v>
      </c>
    </row>
    <row r="39" spans="1:30" ht="72">
      <c r="A39" s="9"/>
      <c r="B39" s="9"/>
      <c r="C39" s="7" t="s">
        <v>72</v>
      </c>
      <c r="D39" s="9" t="s">
        <v>118</v>
      </c>
      <c r="E39" s="7"/>
      <c r="F39" s="7"/>
      <c r="G39" s="7"/>
      <c r="H39" s="7"/>
      <c r="I39" s="7"/>
      <c r="J39" s="7"/>
      <c r="K39" s="7"/>
      <c r="L39" s="7"/>
      <c r="M39" s="7"/>
      <c r="N39" s="7"/>
      <c r="O39" s="22"/>
      <c r="P39" s="23"/>
      <c r="Q39" s="22"/>
      <c r="R39" s="23"/>
      <c r="S39" s="22"/>
      <c r="T39" s="23"/>
      <c r="U39" s="22"/>
      <c r="V39" s="23"/>
      <c r="W39" s="22"/>
      <c r="X39" s="23"/>
      <c r="Y39" s="22"/>
      <c r="Z39" s="23"/>
      <c r="AA39" s="22"/>
      <c r="AB39" s="23"/>
      <c r="AC39" s="22"/>
      <c r="AD39" s="23"/>
    </row>
    <row r="40" spans="1:30" ht="43.15">
      <c r="A40" s="9"/>
      <c r="B40" s="9"/>
      <c r="C40" s="7" t="s">
        <v>74</v>
      </c>
      <c r="D40" s="7" t="s">
        <v>89</v>
      </c>
      <c r="E40" s="7"/>
      <c r="F40" s="7"/>
      <c r="G40" s="7"/>
      <c r="H40" s="7"/>
      <c r="I40" s="7"/>
      <c r="J40" s="7"/>
      <c r="K40" s="7"/>
      <c r="L40" s="7"/>
      <c r="M40" s="7"/>
      <c r="N40" s="7"/>
      <c r="O40" s="22"/>
      <c r="P40" s="23"/>
      <c r="Q40" s="22"/>
      <c r="R40" s="23"/>
      <c r="S40" s="22"/>
      <c r="T40" s="23"/>
      <c r="U40" s="22"/>
      <c r="V40" s="23"/>
      <c r="W40" s="22"/>
      <c r="X40" s="23"/>
      <c r="Y40" s="22"/>
      <c r="Z40" s="23"/>
      <c r="AA40" s="22"/>
      <c r="AB40" s="23"/>
      <c r="AC40" s="22"/>
      <c r="AD40" s="23"/>
    </row>
    <row r="41" spans="1:30" ht="57.6">
      <c r="A41" s="9"/>
      <c r="B41" s="9"/>
      <c r="C41" s="7" t="s">
        <v>76</v>
      </c>
      <c r="D41" s="7" t="s">
        <v>90</v>
      </c>
      <c r="E41" s="7"/>
      <c r="F41" s="7"/>
      <c r="G41" s="7"/>
      <c r="H41" s="7"/>
      <c r="I41" s="7"/>
      <c r="J41" s="7"/>
      <c r="K41" s="7"/>
      <c r="L41" s="7"/>
      <c r="M41" s="7"/>
      <c r="N41" s="7"/>
      <c r="O41" s="22"/>
      <c r="P41" s="23"/>
      <c r="Q41" s="22"/>
      <c r="R41" s="23"/>
      <c r="S41" s="22"/>
      <c r="T41" s="23"/>
      <c r="U41" s="22"/>
      <c r="V41" s="23"/>
      <c r="W41" s="22"/>
      <c r="X41" s="23"/>
      <c r="Y41" s="22"/>
      <c r="Z41" s="23"/>
      <c r="AA41" s="22"/>
      <c r="AB41" s="23"/>
      <c r="AC41" s="22"/>
      <c r="AD41" s="23"/>
    </row>
    <row r="42" spans="1:30" ht="43.15">
      <c r="A42" s="9"/>
      <c r="B42" s="9"/>
      <c r="C42" s="7" t="s">
        <v>78</v>
      </c>
      <c r="D42" s="7" t="s">
        <v>119</v>
      </c>
      <c r="E42" s="7"/>
      <c r="F42" s="7"/>
      <c r="G42" s="7"/>
      <c r="H42" s="7"/>
      <c r="I42" s="7"/>
      <c r="J42" s="7"/>
      <c r="K42" s="7"/>
      <c r="L42" s="7"/>
      <c r="M42" s="7"/>
      <c r="N42" s="7"/>
      <c r="O42" s="22"/>
      <c r="P42" s="23"/>
      <c r="Q42" s="22"/>
      <c r="R42" s="23"/>
      <c r="S42" s="22"/>
      <c r="T42" s="23"/>
      <c r="U42" s="22"/>
      <c r="V42" s="23"/>
      <c r="W42" s="22"/>
      <c r="X42" s="23"/>
      <c r="Y42" s="22"/>
      <c r="Z42" s="23"/>
      <c r="AA42" s="22"/>
      <c r="AB42" s="23"/>
      <c r="AC42" s="22"/>
      <c r="AD42" s="23"/>
    </row>
    <row r="43" spans="1:30" ht="57.6">
      <c r="A43" s="9"/>
      <c r="B43" s="9"/>
      <c r="C43" s="7" t="s">
        <v>80</v>
      </c>
      <c r="D43" s="7" t="s">
        <v>120</v>
      </c>
      <c r="E43" s="7"/>
      <c r="F43" s="7"/>
      <c r="G43" s="7"/>
      <c r="H43" s="7"/>
      <c r="I43" s="7"/>
      <c r="J43" s="7"/>
      <c r="K43" s="7"/>
      <c r="L43" s="7"/>
      <c r="M43" s="7"/>
      <c r="N43" s="7"/>
      <c r="O43" s="22"/>
      <c r="P43" s="23"/>
      <c r="Q43" s="22"/>
      <c r="R43" s="23"/>
      <c r="S43" s="22"/>
      <c r="T43" s="23"/>
      <c r="U43" s="22"/>
      <c r="V43" s="23"/>
      <c r="W43" s="22"/>
      <c r="X43" s="23"/>
      <c r="Y43" s="22"/>
      <c r="Z43" s="23"/>
      <c r="AA43" s="22"/>
      <c r="AB43" s="23"/>
      <c r="AC43" s="22"/>
      <c r="AD43" s="23"/>
    </row>
    <row r="44" spans="1:30" ht="45.75" customHeight="1">
      <c r="A44" s="9"/>
      <c r="B44" s="40" t="s">
        <v>91</v>
      </c>
      <c r="C44" s="6"/>
      <c r="D44" s="483" t="s">
        <v>121</v>
      </c>
      <c r="E44" s="483"/>
      <c r="F44" s="483"/>
      <c r="G44" s="483"/>
      <c r="H44" s="483"/>
      <c r="I44" s="8"/>
      <c r="J44" s="8"/>
      <c r="K44" s="8"/>
      <c r="L44" s="8"/>
      <c r="M44" s="8"/>
      <c r="N44" s="8"/>
      <c r="O44" s="20" t="s">
        <v>70</v>
      </c>
      <c r="P44" s="21" t="s">
        <v>71</v>
      </c>
      <c r="Q44" s="20" t="s">
        <v>70</v>
      </c>
      <c r="R44" s="21" t="s">
        <v>71</v>
      </c>
      <c r="S44" s="20" t="s">
        <v>70</v>
      </c>
      <c r="T44" s="21" t="s">
        <v>71</v>
      </c>
      <c r="U44" s="20" t="s">
        <v>70</v>
      </c>
      <c r="V44" s="21" t="s">
        <v>71</v>
      </c>
      <c r="W44" s="20" t="s">
        <v>70</v>
      </c>
      <c r="X44" s="21" t="s">
        <v>71</v>
      </c>
      <c r="Y44" s="20" t="s">
        <v>70</v>
      </c>
      <c r="Z44" s="21" t="s">
        <v>71</v>
      </c>
      <c r="AA44" s="20" t="s">
        <v>70</v>
      </c>
      <c r="AB44" s="21" t="s">
        <v>71</v>
      </c>
      <c r="AC44" s="20" t="s">
        <v>70</v>
      </c>
      <c r="AD44" s="21" t="s">
        <v>71</v>
      </c>
    </row>
    <row r="45" spans="1:30" ht="63" customHeight="1">
      <c r="A45" s="9"/>
      <c r="B45" s="9"/>
      <c r="C45" s="7" t="s">
        <v>72</v>
      </c>
      <c r="D45" s="9" t="s">
        <v>122</v>
      </c>
      <c r="E45" s="7"/>
      <c r="F45" s="7"/>
      <c r="G45" s="7"/>
      <c r="H45" s="7"/>
      <c r="I45" s="7"/>
      <c r="J45" s="7"/>
      <c r="K45" s="7"/>
      <c r="L45" s="7"/>
      <c r="M45" s="7"/>
      <c r="N45" s="7"/>
      <c r="O45" s="22"/>
      <c r="P45" s="23"/>
      <c r="Q45" s="22"/>
      <c r="R45" s="23"/>
      <c r="S45" s="22"/>
      <c r="T45" s="23"/>
      <c r="U45" s="22"/>
      <c r="V45" s="23"/>
      <c r="W45" s="22"/>
      <c r="X45" s="23"/>
      <c r="Y45" s="22"/>
      <c r="Z45" s="23"/>
      <c r="AA45" s="22"/>
      <c r="AB45" s="23"/>
      <c r="AC45" s="22"/>
      <c r="AD45" s="23"/>
    </row>
    <row r="46" spans="1:30" ht="43.15">
      <c r="A46" s="9"/>
      <c r="B46" s="9"/>
      <c r="C46" s="7" t="s">
        <v>74</v>
      </c>
      <c r="D46" s="7" t="s">
        <v>123</v>
      </c>
      <c r="E46" s="7"/>
      <c r="F46" s="7"/>
      <c r="G46" s="7"/>
      <c r="H46" s="7"/>
      <c r="I46" s="7"/>
      <c r="J46" s="7"/>
      <c r="K46" s="7"/>
      <c r="L46" s="7"/>
      <c r="M46" s="7"/>
      <c r="N46" s="7"/>
      <c r="O46" s="22"/>
      <c r="P46" s="23"/>
      <c r="Q46" s="22"/>
      <c r="R46" s="23"/>
      <c r="S46" s="22"/>
      <c r="T46" s="23"/>
      <c r="U46" s="22"/>
      <c r="V46" s="23"/>
      <c r="W46" s="22"/>
      <c r="X46" s="23"/>
      <c r="Y46" s="22"/>
      <c r="Z46" s="23"/>
      <c r="AA46" s="22"/>
      <c r="AB46" s="23"/>
      <c r="AC46" s="22"/>
      <c r="AD46" s="23"/>
    </row>
    <row r="47" spans="1:30" ht="79.5" customHeight="1">
      <c r="A47" s="9"/>
      <c r="B47" s="6" t="s">
        <v>102</v>
      </c>
      <c r="C47" s="10"/>
      <c r="D47" s="483" t="s">
        <v>124</v>
      </c>
      <c r="E47" s="483"/>
      <c r="F47" s="483"/>
      <c r="G47" s="483"/>
      <c r="H47" s="483"/>
      <c r="I47" s="8"/>
      <c r="J47" s="8"/>
      <c r="K47" s="8"/>
      <c r="L47" s="8"/>
      <c r="M47" s="8"/>
      <c r="N47" s="8"/>
      <c r="O47" s="20" t="s">
        <v>86</v>
      </c>
      <c r="P47" s="21" t="s">
        <v>87</v>
      </c>
      <c r="Q47" s="20" t="s">
        <v>86</v>
      </c>
      <c r="R47" s="21" t="s">
        <v>87</v>
      </c>
      <c r="S47" s="20" t="s">
        <v>86</v>
      </c>
      <c r="T47" s="21" t="s">
        <v>87</v>
      </c>
      <c r="U47" s="20" t="s">
        <v>86</v>
      </c>
      <c r="V47" s="21" t="s">
        <v>87</v>
      </c>
      <c r="W47" s="20" t="s">
        <v>86</v>
      </c>
      <c r="X47" s="21" t="s">
        <v>87</v>
      </c>
      <c r="Y47" s="20" t="s">
        <v>86</v>
      </c>
      <c r="Z47" s="21" t="s">
        <v>87</v>
      </c>
      <c r="AA47" s="20" t="s">
        <v>86</v>
      </c>
      <c r="AB47" s="21" t="s">
        <v>87</v>
      </c>
      <c r="AC47" s="20" t="s">
        <v>86</v>
      </c>
      <c r="AD47" s="21" t="s">
        <v>87</v>
      </c>
    </row>
    <row r="48" spans="1:30" ht="47.25" customHeight="1">
      <c r="A48" s="9"/>
      <c r="B48" s="9"/>
      <c r="C48" s="7" t="s">
        <v>72</v>
      </c>
      <c r="D48" s="9" t="s">
        <v>125</v>
      </c>
      <c r="E48" s="7"/>
      <c r="F48" s="7"/>
      <c r="G48" s="7"/>
      <c r="H48" s="7"/>
      <c r="I48" s="7"/>
      <c r="J48" s="7"/>
      <c r="K48" s="7"/>
      <c r="L48" s="7"/>
      <c r="M48" s="7"/>
      <c r="N48" s="7"/>
      <c r="O48" s="22"/>
      <c r="P48" s="23"/>
      <c r="Q48" s="22"/>
      <c r="R48" s="23"/>
      <c r="S48" s="22"/>
      <c r="T48" s="23"/>
      <c r="U48" s="22"/>
      <c r="V48" s="23"/>
      <c r="W48" s="22"/>
      <c r="X48" s="23"/>
      <c r="Y48" s="22"/>
      <c r="Z48" s="23"/>
      <c r="AA48" s="22"/>
      <c r="AB48" s="23"/>
      <c r="AC48" s="22"/>
      <c r="AD48" s="23"/>
    </row>
    <row r="49" spans="1:30" ht="57.6">
      <c r="A49" s="9"/>
      <c r="B49" s="9"/>
      <c r="C49" s="7" t="s">
        <v>74</v>
      </c>
      <c r="D49" s="7" t="s">
        <v>126</v>
      </c>
      <c r="E49" s="7"/>
      <c r="F49" s="7"/>
      <c r="G49" s="7"/>
      <c r="H49" s="7"/>
      <c r="I49" s="7"/>
      <c r="J49" s="7"/>
      <c r="K49" s="7"/>
      <c r="L49" s="7"/>
      <c r="M49" s="7"/>
      <c r="N49" s="7"/>
      <c r="O49" s="22"/>
      <c r="P49" s="23"/>
      <c r="Q49" s="22"/>
      <c r="R49" s="23"/>
      <c r="S49" s="22"/>
      <c r="T49" s="23"/>
      <c r="U49" s="22"/>
      <c r="V49" s="23"/>
      <c r="W49" s="22"/>
      <c r="X49" s="23"/>
      <c r="Y49" s="22"/>
      <c r="Z49" s="23"/>
      <c r="AA49" s="22"/>
      <c r="AB49" s="23"/>
      <c r="AC49" s="22"/>
      <c r="AD49" s="23"/>
    </row>
    <row r="50" spans="1:30" ht="43.15">
      <c r="A50" s="9"/>
      <c r="B50" s="9"/>
      <c r="C50" s="7" t="s">
        <v>76</v>
      </c>
      <c r="D50" s="7" t="s">
        <v>127</v>
      </c>
      <c r="E50" s="7"/>
      <c r="F50" s="7"/>
      <c r="G50" s="7"/>
      <c r="H50" s="7"/>
      <c r="I50" s="7"/>
      <c r="J50" s="7"/>
      <c r="K50" s="7"/>
      <c r="L50" s="7"/>
      <c r="M50" s="7"/>
      <c r="N50" s="7"/>
      <c r="O50" s="22"/>
      <c r="P50" s="23"/>
      <c r="Q50" s="22"/>
      <c r="R50" s="23"/>
      <c r="S50" s="22"/>
      <c r="T50" s="23"/>
      <c r="U50" s="22"/>
      <c r="V50" s="23"/>
      <c r="W50" s="22"/>
      <c r="X50" s="23"/>
      <c r="Y50" s="22"/>
      <c r="Z50" s="23"/>
      <c r="AA50" s="22"/>
      <c r="AB50" s="23"/>
      <c r="AC50" s="22"/>
      <c r="AD50" s="23"/>
    </row>
    <row r="51" spans="1:30" ht="95.25" customHeight="1">
      <c r="A51" s="9"/>
      <c r="B51" s="9"/>
      <c r="C51" s="7" t="s">
        <v>78</v>
      </c>
      <c r="D51" s="7" t="s">
        <v>128</v>
      </c>
      <c r="E51" s="7"/>
      <c r="F51" s="7"/>
      <c r="G51" s="7"/>
      <c r="H51" s="7"/>
      <c r="I51" s="7"/>
      <c r="J51" s="7"/>
      <c r="K51" s="7"/>
      <c r="L51" s="7"/>
      <c r="M51" s="7"/>
      <c r="N51" s="7"/>
      <c r="O51" s="22"/>
      <c r="P51" s="23"/>
      <c r="Q51" s="22"/>
      <c r="R51" s="23"/>
      <c r="S51" s="22"/>
      <c r="T51" s="23"/>
      <c r="U51" s="22"/>
      <c r="V51" s="23"/>
      <c r="W51" s="22"/>
      <c r="X51" s="23"/>
      <c r="Y51" s="22"/>
      <c r="Z51" s="23"/>
      <c r="AA51" s="22"/>
      <c r="AB51" s="23"/>
      <c r="AC51" s="22"/>
      <c r="AD51" s="23"/>
    </row>
    <row r="52" spans="1:30" ht="36.75" customHeight="1">
      <c r="A52" s="9"/>
      <c r="B52" s="6" t="s">
        <v>107</v>
      </c>
      <c r="C52" s="10"/>
      <c r="D52" s="483" t="s">
        <v>129</v>
      </c>
      <c r="E52" s="483"/>
      <c r="F52" s="483"/>
      <c r="G52" s="483"/>
      <c r="H52" s="483"/>
      <c r="I52" s="8"/>
      <c r="J52" s="8"/>
      <c r="K52" s="8"/>
      <c r="L52" s="8"/>
      <c r="M52" s="8"/>
      <c r="N52" s="8"/>
      <c r="O52" s="20" t="s">
        <v>86</v>
      </c>
      <c r="P52" s="21" t="s">
        <v>87</v>
      </c>
      <c r="Q52" s="20" t="s">
        <v>86</v>
      </c>
      <c r="R52" s="21" t="s">
        <v>87</v>
      </c>
      <c r="S52" s="20" t="s">
        <v>86</v>
      </c>
      <c r="T52" s="21" t="s">
        <v>87</v>
      </c>
      <c r="U52" s="20" t="s">
        <v>86</v>
      </c>
      <c r="V52" s="21" t="s">
        <v>87</v>
      </c>
      <c r="W52" s="20" t="s">
        <v>86</v>
      </c>
      <c r="X52" s="21" t="s">
        <v>87</v>
      </c>
      <c r="Y52" s="20" t="s">
        <v>86</v>
      </c>
      <c r="Z52" s="21" t="s">
        <v>87</v>
      </c>
      <c r="AA52" s="20" t="s">
        <v>86</v>
      </c>
      <c r="AB52" s="21" t="s">
        <v>87</v>
      </c>
      <c r="AC52" s="20" t="s">
        <v>86</v>
      </c>
      <c r="AD52" s="21" t="s">
        <v>87</v>
      </c>
    </row>
    <row r="53" spans="1:30" ht="47.25" customHeight="1">
      <c r="A53" s="9"/>
      <c r="B53" s="9"/>
      <c r="C53" s="7" t="s">
        <v>72</v>
      </c>
      <c r="D53" s="9" t="s">
        <v>130</v>
      </c>
      <c r="E53" s="7"/>
      <c r="F53" s="7"/>
      <c r="G53" s="7"/>
      <c r="H53" s="7"/>
      <c r="I53" s="7"/>
      <c r="J53" s="7"/>
      <c r="K53" s="7"/>
      <c r="L53" s="7"/>
      <c r="M53" s="7"/>
      <c r="N53" s="7"/>
      <c r="O53" s="22"/>
      <c r="P53" s="23"/>
      <c r="Q53" s="22"/>
      <c r="R53" s="23"/>
      <c r="S53" s="22"/>
      <c r="T53" s="23"/>
      <c r="U53" s="22"/>
      <c r="V53" s="23"/>
      <c r="W53" s="22"/>
      <c r="X53" s="23"/>
      <c r="Y53" s="22"/>
      <c r="Z53" s="23"/>
      <c r="AA53" s="22"/>
      <c r="AB53" s="23"/>
      <c r="AC53" s="22"/>
      <c r="AD53" s="23"/>
    </row>
    <row r="54" spans="1:30" ht="43.15">
      <c r="A54" s="9"/>
      <c r="B54" s="9"/>
      <c r="C54" s="7" t="s">
        <v>74</v>
      </c>
      <c r="D54" s="7" t="s">
        <v>131</v>
      </c>
      <c r="E54" s="7"/>
      <c r="F54" s="7"/>
      <c r="G54" s="7"/>
      <c r="H54" s="7"/>
      <c r="I54" s="7"/>
      <c r="J54" s="7"/>
      <c r="K54" s="7"/>
      <c r="L54" s="7"/>
      <c r="M54" s="7"/>
      <c r="N54" s="7"/>
      <c r="O54" s="22"/>
      <c r="P54" s="23"/>
      <c r="Q54" s="22"/>
      <c r="R54" s="23"/>
      <c r="S54" s="22"/>
      <c r="T54" s="23"/>
      <c r="U54" s="22"/>
      <c r="V54" s="23"/>
      <c r="W54" s="22"/>
      <c r="X54" s="23"/>
      <c r="Y54" s="22"/>
      <c r="Z54" s="23"/>
      <c r="AA54" s="22"/>
      <c r="AB54" s="23"/>
      <c r="AC54" s="22"/>
      <c r="AD54" s="23"/>
    </row>
    <row r="55" spans="1:30" ht="52.5" customHeight="1">
      <c r="A55" s="38" t="s">
        <v>132</v>
      </c>
      <c r="B55" s="4"/>
      <c r="C55" s="4"/>
      <c r="D55" s="479" t="s">
        <v>133</v>
      </c>
      <c r="E55" s="479"/>
      <c r="F55" s="479"/>
      <c r="G55" s="479"/>
      <c r="H55" s="479"/>
      <c r="I55" s="5"/>
      <c r="J55" s="5"/>
      <c r="K55" s="5"/>
      <c r="L55" s="5"/>
      <c r="M55" s="5"/>
      <c r="N55" s="5"/>
      <c r="O55" s="18" t="s">
        <v>66</v>
      </c>
      <c r="P55" s="19" t="s">
        <v>67</v>
      </c>
      <c r="Q55" s="18" t="s">
        <v>66</v>
      </c>
      <c r="R55" s="19" t="s">
        <v>67</v>
      </c>
      <c r="S55" s="18" t="s">
        <v>66</v>
      </c>
      <c r="T55" s="19" t="s">
        <v>67</v>
      </c>
      <c r="U55" s="18" t="s">
        <v>66</v>
      </c>
      <c r="V55" s="19" t="s">
        <v>67</v>
      </c>
      <c r="W55" s="18" t="s">
        <v>66</v>
      </c>
      <c r="X55" s="19" t="s">
        <v>67</v>
      </c>
      <c r="Y55" s="18" t="s">
        <v>66</v>
      </c>
      <c r="Z55" s="19" t="s">
        <v>67</v>
      </c>
      <c r="AA55" s="18" t="s">
        <v>66</v>
      </c>
      <c r="AB55" s="19" t="s">
        <v>67</v>
      </c>
      <c r="AC55" s="18" t="s">
        <v>66</v>
      </c>
      <c r="AD55" s="19" t="s">
        <v>67</v>
      </c>
    </row>
    <row r="56" spans="1:30" ht="30.6">
      <c r="A56" s="9"/>
      <c r="B56" s="40" t="s">
        <v>68</v>
      </c>
      <c r="C56" s="6"/>
      <c r="D56" s="483" t="s">
        <v>134</v>
      </c>
      <c r="E56" s="483"/>
      <c r="F56" s="483"/>
      <c r="G56" s="483"/>
      <c r="H56" s="483"/>
      <c r="I56" s="8"/>
      <c r="J56" s="8"/>
      <c r="K56" s="8"/>
      <c r="L56" s="8"/>
      <c r="M56" s="8"/>
      <c r="N56" s="8"/>
      <c r="O56" s="20" t="s">
        <v>70</v>
      </c>
      <c r="P56" s="21" t="s">
        <v>71</v>
      </c>
      <c r="Q56" s="20" t="s">
        <v>70</v>
      </c>
      <c r="R56" s="21" t="s">
        <v>71</v>
      </c>
      <c r="S56" s="20" t="s">
        <v>70</v>
      </c>
      <c r="T56" s="21" t="s">
        <v>71</v>
      </c>
      <c r="U56" s="20" t="s">
        <v>70</v>
      </c>
      <c r="V56" s="21" t="s">
        <v>71</v>
      </c>
      <c r="W56" s="20" t="s">
        <v>70</v>
      </c>
      <c r="X56" s="21" t="s">
        <v>71</v>
      </c>
      <c r="Y56" s="20" t="s">
        <v>70</v>
      </c>
      <c r="Z56" s="21" t="s">
        <v>71</v>
      </c>
      <c r="AA56" s="20" t="s">
        <v>70</v>
      </c>
      <c r="AB56" s="21" t="s">
        <v>71</v>
      </c>
      <c r="AC56" s="20" t="s">
        <v>70</v>
      </c>
      <c r="AD56" s="21" t="s">
        <v>71</v>
      </c>
    </row>
    <row r="57" spans="1:30" ht="93.75" customHeight="1">
      <c r="A57" s="9"/>
      <c r="B57" s="9"/>
      <c r="C57" s="7" t="s">
        <v>72</v>
      </c>
      <c r="D57" s="9" t="s">
        <v>135</v>
      </c>
      <c r="E57" s="7"/>
      <c r="F57" s="7"/>
      <c r="G57" s="7"/>
      <c r="H57" s="7"/>
      <c r="I57" s="7"/>
      <c r="J57" s="7"/>
      <c r="K57" s="7"/>
      <c r="L57" s="7"/>
      <c r="M57" s="7"/>
      <c r="N57" s="7"/>
      <c r="O57" s="22"/>
      <c r="P57" s="23"/>
      <c r="Q57" s="22"/>
      <c r="R57" s="23"/>
      <c r="S57" s="22"/>
      <c r="T57" s="23"/>
      <c r="U57" s="22"/>
      <c r="V57" s="23"/>
      <c r="W57" s="22"/>
      <c r="X57" s="23"/>
      <c r="Y57" s="22"/>
      <c r="Z57" s="23"/>
      <c r="AA57" s="22"/>
      <c r="AB57" s="23"/>
      <c r="AC57" s="22"/>
      <c r="AD57" s="23"/>
    </row>
    <row r="58" spans="1:30" ht="35.25" customHeight="1">
      <c r="A58" s="9"/>
      <c r="B58" s="9"/>
      <c r="C58" s="7" t="s">
        <v>74</v>
      </c>
      <c r="D58" s="7" t="s">
        <v>136</v>
      </c>
      <c r="E58" s="7"/>
      <c r="F58" s="7"/>
      <c r="G58" s="7"/>
      <c r="H58" s="7"/>
      <c r="I58" s="7"/>
      <c r="J58" s="7"/>
      <c r="K58" s="7"/>
      <c r="L58" s="7"/>
      <c r="M58" s="7"/>
      <c r="N58" s="7"/>
      <c r="O58" s="22"/>
      <c r="P58" s="23"/>
      <c r="Q58" s="22"/>
      <c r="R58" s="23"/>
      <c r="S58" s="22"/>
      <c r="T58" s="23"/>
      <c r="U58" s="22"/>
      <c r="V58" s="23"/>
      <c r="W58" s="22"/>
      <c r="X58" s="23"/>
      <c r="Y58" s="22"/>
      <c r="Z58" s="23"/>
      <c r="AA58" s="22"/>
      <c r="AB58" s="23"/>
      <c r="AC58" s="22"/>
      <c r="AD58" s="23"/>
    </row>
    <row r="59" spans="1:30" ht="43.15">
      <c r="A59" s="9"/>
      <c r="B59" s="9"/>
      <c r="C59" s="7" t="s">
        <v>76</v>
      </c>
      <c r="D59" s="7" t="s">
        <v>137</v>
      </c>
      <c r="E59" s="7"/>
      <c r="F59" s="7"/>
      <c r="G59" s="7"/>
      <c r="H59" s="7"/>
      <c r="I59" s="7"/>
      <c r="J59" s="7"/>
      <c r="K59" s="7"/>
      <c r="L59" s="7"/>
      <c r="M59" s="7"/>
      <c r="N59" s="7"/>
      <c r="O59" s="22"/>
      <c r="P59" s="23"/>
      <c r="Q59" s="22"/>
      <c r="R59" s="23"/>
      <c r="S59" s="22"/>
      <c r="T59" s="23"/>
      <c r="U59" s="22"/>
      <c r="V59" s="23"/>
      <c r="W59" s="22"/>
      <c r="X59" s="23"/>
      <c r="Y59" s="22"/>
      <c r="Z59" s="23"/>
      <c r="AA59" s="22"/>
      <c r="AB59" s="23"/>
      <c r="AC59" s="22"/>
      <c r="AD59" s="23"/>
    </row>
    <row r="60" spans="1:30" ht="28.9">
      <c r="A60" s="9"/>
      <c r="B60" s="9"/>
      <c r="C60" s="7" t="s">
        <v>78</v>
      </c>
      <c r="D60" s="7" t="s">
        <v>138</v>
      </c>
      <c r="E60" s="7"/>
      <c r="F60" s="7"/>
      <c r="G60" s="7"/>
      <c r="H60" s="7"/>
      <c r="I60" s="7"/>
      <c r="J60" s="7"/>
      <c r="K60" s="7"/>
      <c r="L60" s="7"/>
      <c r="M60" s="7"/>
      <c r="N60" s="7"/>
      <c r="O60" s="22"/>
      <c r="P60" s="23"/>
      <c r="Q60" s="22"/>
      <c r="R60" s="23"/>
      <c r="S60" s="22"/>
      <c r="T60" s="23"/>
      <c r="U60" s="22"/>
      <c r="V60" s="23"/>
      <c r="W60" s="22"/>
      <c r="X60" s="23"/>
      <c r="Y60" s="22"/>
      <c r="Z60" s="23"/>
      <c r="AA60" s="22"/>
      <c r="AB60" s="23"/>
      <c r="AC60" s="22"/>
      <c r="AD60" s="23"/>
    </row>
    <row r="61" spans="1:30" ht="64.5" customHeight="1">
      <c r="A61" s="38"/>
      <c r="B61" s="4"/>
      <c r="C61" s="4"/>
      <c r="D61" s="479"/>
      <c r="E61" s="479"/>
      <c r="F61" s="479"/>
      <c r="G61" s="479"/>
      <c r="H61" s="479"/>
      <c r="I61" s="5"/>
      <c r="J61" s="5"/>
      <c r="K61" s="5"/>
      <c r="L61" s="5"/>
      <c r="M61" s="5"/>
      <c r="N61" s="5"/>
      <c r="O61" s="18" t="s">
        <v>66</v>
      </c>
      <c r="P61" s="19" t="s">
        <v>67</v>
      </c>
      <c r="Q61" s="18" t="s">
        <v>66</v>
      </c>
      <c r="R61" s="19" t="s">
        <v>67</v>
      </c>
      <c r="S61" s="18" t="s">
        <v>66</v>
      </c>
      <c r="T61" s="19" t="s">
        <v>67</v>
      </c>
      <c r="U61" s="18" t="s">
        <v>66</v>
      </c>
      <c r="V61" s="19" t="s">
        <v>67</v>
      </c>
      <c r="W61" s="18" t="s">
        <v>66</v>
      </c>
      <c r="X61" s="19" t="s">
        <v>67</v>
      </c>
      <c r="Y61" s="18" t="s">
        <v>66</v>
      </c>
      <c r="Z61" s="19" t="s">
        <v>67</v>
      </c>
      <c r="AA61" s="18" t="s">
        <v>66</v>
      </c>
      <c r="AB61" s="19" t="s">
        <v>67</v>
      </c>
      <c r="AC61" s="18" t="s">
        <v>66</v>
      </c>
      <c r="AD61" s="19" t="s">
        <v>67</v>
      </c>
    </row>
    <row r="62" spans="1:30" ht="30.6">
      <c r="A62" s="9"/>
      <c r="B62" s="40"/>
      <c r="C62" s="6"/>
      <c r="D62" s="483"/>
      <c r="E62" s="483"/>
      <c r="F62" s="483"/>
      <c r="G62" s="483"/>
      <c r="H62" s="483"/>
      <c r="I62" s="8"/>
      <c r="J62" s="8"/>
      <c r="K62" s="8"/>
      <c r="L62" s="8"/>
      <c r="M62" s="8"/>
      <c r="N62" s="8"/>
      <c r="O62" s="20" t="s">
        <v>70</v>
      </c>
      <c r="P62" s="21" t="s">
        <v>71</v>
      </c>
      <c r="Q62" s="20" t="s">
        <v>70</v>
      </c>
      <c r="R62" s="21" t="s">
        <v>71</v>
      </c>
      <c r="S62" s="20" t="s">
        <v>70</v>
      </c>
      <c r="T62" s="21" t="s">
        <v>71</v>
      </c>
      <c r="U62" s="20" t="s">
        <v>70</v>
      </c>
      <c r="V62" s="21" t="s">
        <v>71</v>
      </c>
      <c r="W62" s="20" t="s">
        <v>70</v>
      </c>
      <c r="X62" s="21" t="s">
        <v>71</v>
      </c>
      <c r="Y62" s="20" t="s">
        <v>70</v>
      </c>
      <c r="Z62" s="21" t="s">
        <v>71</v>
      </c>
      <c r="AA62" s="20" t="s">
        <v>70</v>
      </c>
      <c r="AB62" s="21" t="s">
        <v>71</v>
      </c>
      <c r="AC62" s="20" t="s">
        <v>70</v>
      </c>
      <c r="AD62" s="21" t="s">
        <v>71</v>
      </c>
    </row>
    <row r="63" spans="1:30" ht="52.5" customHeight="1">
      <c r="A63" s="9"/>
      <c r="B63" s="9"/>
      <c r="C63" s="7"/>
      <c r="D63" s="9"/>
      <c r="E63" s="7"/>
      <c r="F63" s="7"/>
      <c r="G63" s="7"/>
      <c r="H63" s="7"/>
      <c r="I63" s="7"/>
      <c r="J63" s="7"/>
      <c r="K63" s="7"/>
      <c r="L63" s="7"/>
      <c r="M63" s="7"/>
      <c r="N63" s="7"/>
      <c r="O63" s="22"/>
      <c r="P63" s="23"/>
      <c r="Q63" s="22"/>
      <c r="R63" s="23"/>
      <c r="S63" s="22"/>
      <c r="T63" s="23"/>
      <c r="U63" s="22"/>
      <c r="V63" s="23"/>
      <c r="W63" s="22"/>
      <c r="X63" s="23"/>
      <c r="Y63" s="22"/>
      <c r="Z63" s="23"/>
      <c r="AA63" s="22"/>
      <c r="AB63" s="23"/>
      <c r="AC63" s="22"/>
      <c r="AD63" s="23"/>
    </row>
    <row r="64" spans="1:30">
      <c r="A64" s="9"/>
      <c r="B64" s="9"/>
      <c r="C64" s="7"/>
      <c r="D64" s="7"/>
      <c r="E64" s="7"/>
      <c r="F64" s="7"/>
      <c r="G64" s="7"/>
      <c r="H64" s="7"/>
      <c r="I64" s="7"/>
      <c r="J64" s="7"/>
      <c r="K64" s="7"/>
      <c r="L64" s="7"/>
      <c r="M64" s="7"/>
      <c r="N64" s="7"/>
      <c r="O64" s="22"/>
      <c r="P64" s="23"/>
      <c r="Q64" s="22"/>
      <c r="R64" s="23"/>
      <c r="S64" s="22"/>
      <c r="T64" s="23"/>
      <c r="U64" s="22"/>
      <c r="V64" s="23"/>
      <c r="W64" s="22"/>
      <c r="X64" s="23"/>
      <c r="Y64" s="22"/>
      <c r="Z64" s="23"/>
      <c r="AA64" s="22"/>
      <c r="AB64" s="23"/>
      <c r="AC64" s="22"/>
      <c r="AD64" s="23"/>
    </row>
    <row r="65" spans="1:30" ht="35.25" customHeight="1">
      <c r="A65" s="11" t="s">
        <v>139</v>
      </c>
      <c r="B65" s="11"/>
      <c r="C65" s="12"/>
      <c r="D65" s="476" t="s">
        <v>140</v>
      </c>
      <c r="E65" s="476"/>
      <c r="F65" s="476"/>
      <c r="G65" s="476"/>
      <c r="H65" s="476"/>
      <c r="I65" s="7"/>
      <c r="J65" s="7"/>
      <c r="K65" s="7"/>
      <c r="L65" s="7"/>
      <c r="M65" s="7"/>
      <c r="N65" s="7"/>
      <c r="O65" s="18" t="s">
        <v>141</v>
      </c>
      <c r="P65" s="19" t="s">
        <v>142</v>
      </c>
      <c r="Q65" s="18" t="s">
        <v>141</v>
      </c>
      <c r="R65" s="19" t="s">
        <v>142</v>
      </c>
      <c r="S65" s="18" t="s">
        <v>141</v>
      </c>
      <c r="T65" s="19" t="s">
        <v>142</v>
      </c>
      <c r="U65" s="18" t="s">
        <v>141</v>
      </c>
      <c r="V65" s="19" t="s">
        <v>142</v>
      </c>
      <c r="W65" s="18" t="s">
        <v>141</v>
      </c>
      <c r="X65" s="19" t="s">
        <v>142</v>
      </c>
      <c r="Y65" s="18" t="s">
        <v>141</v>
      </c>
      <c r="Z65" s="19" t="s">
        <v>142</v>
      </c>
      <c r="AA65" s="18" t="s">
        <v>141</v>
      </c>
      <c r="AB65" s="19" t="s">
        <v>142</v>
      </c>
      <c r="AC65" s="18" t="s">
        <v>141</v>
      </c>
      <c r="AD65" s="19" t="s">
        <v>142</v>
      </c>
    </row>
    <row r="66" spans="1:30">
      <c r="A66" s="9" t="s">
        <v>139</v>
      </c>
      <c r="B66" s="13" t="s">
        <v>143</v>
      </c>
      <c r="C66" s="41"/>
      <c r="D66" s="474" t="s">
        <v>144</v>
      </c>
      <c r="E66" s="474"/>
      <c r="F66" s="474"/>
      <c r="G66" s="474"/>
      <c r="H66" s="474"/>
      <c r="I66" s="7"/>
      <c r="J66" s="7"/>
      <c r="K66" s="7"/>
      <c r="L66" s="7"/>
      <c r="M66" s="7"/>
      <c r="N66" s="7"/>
      <c r="O66" s="20"/>
      <c r="P66" s="21"/>
      <c r="Q66" s="20"/>
      <c r="R66" s="21"/>
      <c r="S66" s="20"/>
      <c r="T66" s="21"/>
      <c r="U66" s="20"/>
      <c r="V66" s="21"/>
      <c r="W66" s="20"/>
      <c r="X66" s="21"/>
      <c r="Y66" s="20"/>
      <c r="Z66" s="21"/>
      <c r="AA66" s="20"/>
      <c r="AB66" s="21"/>
      <c r="AC66" s="20"/>
      <c r="AD66" s="21"/>
    </row>
    <row r="67" spans="1:30">
      <c r="A67" s="14" t="s">
        <v>139</v>
      </c>
      <c r="B67" s="14" t="s">
        <v>143</v>
      </c>
      <c r="C67" s="7" t="s">
        <v>145</v>
      </c>
      <c r="D67" s="7" t="s">
        <v>146</v>
      </c>
      <c r="E67" s="7"/>
      <c r="F67" s="7"/>
      <c r="G67" s="7"/>
      <c r="H67" s="7"/>
      <c r="I67" s="7"/>
      <c r="J67" s="7"/>
      <c r="K67" s="7"/>
      <c r="L67" s="7"/>
      <c r="M67" s="7"/>
      <c r="N67" s="7"/>
      <c r="O67" s="22"/>
      <c r="P67" s="23"/>
      <c r="Q67" s="22"/>
      <c r="R67" s="23"/>
      <c r="S67" s="22"/>
      <c r="T67" s="23"/>
      <c r="U67" s="22"/>
      <c r="V67" s="23"/>
      <c r="W67" s="22"/>
      <c r="X67" s="23"/>
      <c r="Y67" s="22"/>
      <c r="Z67" s="23"/>
      <c r="AA67" s="22"/>
      <c r="AB67" s="23"/>
      <c r="AC67" s="22"/>
      <c r="AD67" s="23"/>
    </row>
    <row r="68" spans="1:30">
      <c r="A68" s="14" t="s">
        <v>139</v>
      </c>
      <c r="B68" s="14" t="s">
        <v>143</v>
      </c>
      <c r="C68" s="7" t="s">
        <v>147</v>
      </c>
      <c r="D68" s="7" t="s">
        <v>148</v>
      </c>
      <c r="E68" s="7"/>
      <c r="F68" s="7"/>
      <c r="G68" s="7"/>
      <c r="H68" s="7"/>
      <c r="I68" s="7"/>
      <c r="J68" s="7"/>
      <c r="K68" s="7"/>
      <c r="L68" s="7"/>
      <c r="M68" s="7"/>
      <c r="N68" s="7"/>
      <c r="O68" s="22"/>
      <c r="P68" s="23"/>
      <c r="Q68" s="22"/>
      <c r="R68" s="23"/>
      <c r="S68" s="22"/>
      <c r="T68" s="23"/>
      <c r="U68" s="22"/>
      <c r="V68" s="23"/>
      <c r="W68" s="22"/>
      <c r="X68" s="23"/>
      <c r="Y68" s="22"/>
      <c r="Z68" s="23"/>
      <c r="AA68" s="22"/>
      <c r="AB68" s="23"/>
      <c r="AC68" s="22"/>
      <c r="AD68" s="23"/>
    </row>
    <row r="69" spans="1:30">
      <c r="A69" s="14" t="s">
        <v>139</v>
      </c>
      <c r="B69" s="13" t="s">
        <v>149</v>
      </c>
      <c r="C69" s="41"/>
      <c r="D69" s="474" t="s">
        <v>150</v>
      </c>
      <c r="E69" s="474"/>
      <c r="F69" s="474"/>
      <c r="G69" s="474"/>
      <c r="H69" s="474"/>
      <c r="I69" s="7"/>
      <c r="J69" s="7"/>
      <c r="K69" s="7"/>
      <c r="L69" s="7"/>
      <c r="M69" s="7"/>
      <c r="N69" s="7"/>
      <c r="O69" s="22"/>
      <c r="P69" s="23"/>
      <c r="Q69" s="22"/>
      <c r="R69" s="23"/>
      <c r="S69" s="22"/>
      <c r="T69" s="23"/>
      <c r="U69" s="22"/>
      <c r="V69" s="23"/>
      <c r="W69" s="22"/>
      <c r="X69" s="23"/>
      <c r="Y69" s="22"/>
      <c r="Z69" s="23"/>
      <c r="AA69" s="22"/>
      <c r="AB69" s="23"/>
      <c r="AC69" s="22"/>
      <c r="AD69" s="23"/>
    </row>
    <row r="70" spans="1:30">
      <c r="A70" s="9" t="s">
        <v>139</v>
      </c>
      <c r="B70" s="9" t="s">
        <v>149</v>
      </c>
      <c r="C70" s="7" t="s">
        <v>151</v>
      </c>
      <c r="D70" s="7" t="s">
        <v>146</v>
      </c>
      <c r="E70" s="7"/>
      <c r="F70" s="7"/>
      <c r="G70" s="7"/>
      <c r="H70" s="7"/>
      <c r="I70" s="7"/>
      <c r="J70" s="7"/>
      <c r="K70" s="7"/>
      <c r="L70" s="7"/>
      <c r="M70" s="7"/>
      <c r="N70" s="7"/>
      <c r="O70" s="22"/>
      <c r="P70" s="23"/>
      <c r="Q70" s="22"/>
      <c r="R70" s="23"/>
      <c r="S70" s="22"/>
      <c r="T70" s="23"/>
      <c r="U70" s="22"/>
      <c r="V70" s="23"/>
      <c r="W70" s="22"/>
      <c r="X70" s="23"/>
      <c r="Y70" s="22"/>
      <c r="Z70" s="23"/>
      <c r="AA70" s="22"/>
      <c r="AB70" s="23"/>
      <c r="AC70" s="22"/>
      <c r="AD70" s="23"/>
    </row>
    <row r="71" spans="1:30">
      <c r="A71" s="9" t="s">
        <v>139</v>
      </c>
      <c r="B71" s="9" t="s">
        <v>149</v>
      </c>
      <c r="C71" s="7" t="s">
        <v>152</v>
      </c>
      <c r="D71" s="7" t="s">
        <v>148</v>
      </c>
      <c r="E71" s="7"/>
      <c r="F71" s="7"/>
      <c r="G71" s="7"/>
      <c r="H71" s="7"/>
      <c r="I71" s="7"/>
      <c r="J71" s="7"/>
      <c r="K71" s="7"/>
      <c r="L71" s="7"/>
      <c r="M71" s="7"/>
      <c r="N71" s="7"/>
      <c r="O71" s="22"/>
      <c r="P71" s="23"/>
      <c r="Q71" s="22"/>
      <c r="R71" s="23"/>
      <c r="S71" s="22"/>
      <c r="T71" s="23"/>
      <c r="U71" s="22"/>
      <c r="V71" s="23"/>
      <c r="W71" s="22"/>
      <c r="X71" s="23"/>
      <c r="Y71" s="22"/>
      <c r="Z71" s="23"/>
      <c r="AA71" s="22"/>
      <c r="AB71" s="23"/>
      <c r="AC71" s="22"/>
      <c r="AD71" s="23"/>
    </row>
    <row r="72" spans="1:30" ht="30.6">
      <c r="A72" s="11" t="s">
        <v>153</v>
      </c>
      <c r="B72" s="11"/>
      <c r="C72" s="12"/>
      <c r="D72" s="476" t="s">
        <v>154</v>
      </c>
      <c r="E72" s="476"/>
      <c r="F72" s="476"/>
      <c r="G72" s="476"/>
      <c r="H72" s="476"/>
      <c r="I72" s="7"/>
      <c r="J72" s="7"/>
      <c r="K72" s="7"/>
      <c r="L72" s="7"/>
      <c r="M72" s="7"/>
      <c r="N72" s="7"/>
      <c r="O72" s="18" t="s">
        <v>155</v>
      </c>
      <c r="P72" s="19" t="s">
        <v>156</v>
      </c>
      <c r="Q72" s="18" t="s">
        <v>155</v>
      </c>
      <c r="R72" s="19" t="s">
        <v>156</v>
      </c>
      <c r="S72" s="18" t="s">
        <v>155</v>
      </c>
      <c r="T72" s="19" t="s">
        <v>156</v>
      </c>
      <c r="U72" s="18" t="s">
        <v>155</v>
      </c>
      <c r="V72" s="19" t="s">
        <v>156</v>
      </c>
      <c r="W72" s="18" t="s">
        <v>155</v>
      </c>
      <c r="X72" s="19" t="s">
        <v>156</v>
      </c>
      <c r="Y72" s="18" t="s">
        <v>155</v>
      </c>
      <c r="Z72" s="19" t="s">
        <v>156</v>
      </c>
      <c r="AA72" s="18" t="s">
        <v>155</v>
      </c>
      <c r="AB72" s="19" t="s">
        <v>156</v>
      </c>
      <c r="AC72" s="18" t="s">
        <v>155</v>
      </c>
      <c r="AD72" s="19" t="s">
        <v>156</v>
      </c>
    </row>
    <row r="73" spans="1:30">
      <c r="A73" s="14" t="s">
        <v>153</v>
      </c>
      <c r="B73" s="13" t="s">
        <v>157</v>
      </c>
      <c r="C73" s="41"/>
      <c r="D73" s="477" t="s">
        <v>158</v>
      </c>
      <c r="E73" s="477"/>
      <c r="F73" s="477"/>
      <c r="G73" s="477"/>
      <c r="H73" s="477"/>
      <c r="I73" s="7"/>
      <c r="J73" s="7"/>
      <c r="K73" s="7"/>
      <c r="L73" s="7"/>
      <c r="M73" s="7"/>
      <c r="N73" s="7"/>
      <c r="O73" s="22"/>
      <c r="P73" s="23"/>
      <c r="Q73" s="22"/>
      <c r="R73" s="23"/>
      <c r="S73" s="22"/>
      <c r="T73" s="23"/>
      <c r="U73" s="22"/>
      <c r="V73" s="23"/>
      <c r="W73" s="22"/>
      <c r="X73" s="23"/>
      <c r="Y73" s="22"/>
      <c r="Z73" s="23"/>
      <c r="AA73" s="22"/>
      <c r="AB73" s="23"/>
      <c r="AC73" s="22"/>
      <c r="AD73" s="23"/>
    </row>
    <row r="74" spans="1:30">
      <c r="A74" s="14" t="s">
        <v>153</v>
      </c>
      <c r="B74" s="14" t="s">
        <v>157</v>
      </c>
      <c r="C74" s="7" t="s">
        <v>159</v>
      </c>
      <c r="D74" s="7" t="s">
        <v>160</v>
      </c>
      <c r="E74" s="7"/>
      <c r="F74" s="7"/>
      <c r="G74" s="7"/>
      <c r="H74" s="7"/>
      <c r="I74" s="7"/>
      <c r="J74" s="7"/>
      <c r="K74" s="7"/>
      <c r="L74" s="7"/>
      <c r="M74" s="7"/>
      <c r="N74" s="7"/>
      <c r="O74" s="22"/>
      <c r="P74" s="23"/>
      <c r="Q74" s="22"/>
      <c r="R74" s="23"/>
      <c r="S74" s="22"/>
      <c r="T74" s="23"/>
      <c r="U74" s="22"/>
      <c r="V74" s="23"/>
      <c r="W74" s="22"/>
      <c r="X74" s="23"/>
      <c r="Y74" s="22"/>
      <c r="Z74" s="23"/>
      <c r="AA74" s="22"/>
      <c r="AB74" s="23"/>
      <c r="AC74" s="22"/>
      <c r="AD74" s="23"/>
    </row>
    <row r="75" spans="1:30">
      <c r="A75" s="14" t="s">
        <v>153</v>
      </c>
      <c r="B75" s="14" t="s">
        <v>157</v>
      </c>
      <c r="C75" s="7" t="s">
        <v>161</v>
      </c>
      <c r="D75" s="7" t="s">
        <v>148</v>
      </c>
      <c r="E75" s="7"/>
      <c r="F75" s="7"/>
      <c r="G75" s="7"/>
      <c r="H75" s="7"/>
      <c r="I75" s="7"/>
      <c r="J75" s="7"/>
      <c r="K75" s="7"/>
      <c r="L75" s="7"/>
      <c r="M75" s="7"/>
      <c r="N75" s="7"/>
      <c r="O75" s="22"/>
      <c r="P75" s="23"/>
      <c r="Q75" s="22"/>
      <c r="R75" s="23"/>
      <c r="S75" s="22"/>
      <c r="T75" s="23"/>
      <c r="U75" s="22"/>
      <c r="V75" s="23"/>
      <c r="W75" s="22"/>
      <c r="X75" s="23"/>
      <c r="Y75" s="22"/>
      <c r="Z75" s="23"/>
      <c r="AA75" s="22"/>
      <c r="AB75" s="23"/>
      <c r="AC75" s="22"/>
      <c r="AD75" s="23"/>
    </row>
    <row r="76" spans="1:30">
      <c r="A76" s="9" t="s">
        <v>153</v>
      </c>
      <c r="B76" s="13" t="s">
        <v>162</v>
      </c>
      <c r="C76" s="41"/>
      <c r="D76" s="474" t="s">
        <v>163</v>
      </c>
      <c r="E76" s="474"/>
      <c r="F76" s="474"/>
      <c r="G76" s="474"/>
      <c r="H76" s="474"/>
      <c r="I76" s="7"/>
      <c r="J76" s="7"/>
      <c r="K76" s="7"/>
      <c r="L76" s="7"/>
      <c r="M76" s="7"/>
      <c r="N76" s="7"/>
      <c r="O76" s="22"/>
      <c r="P76" s="23"/>
      <c r="Q76" s="22"/>
      <c r="R76" s="23"/>
      <c r="S76" s="22"/>
      <c r="T76" s="23"/>
      <c r="U76" s="22"/>
      <c r="V76" s="23"/>
      <c r="W76" s="22"/>
      <c r="X76" s="23"/>
      <c r="Y76" s="22"/>
      <c r="Z76" s="23"/>
      <c r="AA76" s="22"/>
      <c r="AB76" s="23"/>
      <c r="AC76" s="22"/>
      <c r="AD76" s="23"/>
    </row>
    <row r="77" spans="1:30">
      <c r="A77" s="14" t="s">
        <v>153</v>
      </c>
      <c r="B77" s="14" t="s">
        <v>162</v>
      </c>
      <c r="C77" s="7" t="s">
        <v>161</v>
      </c>
      <c r="D77" s="7" t="s">
        <v>146</v>
      </c>
      <c r="E77" s="7"/>
      <c r="F77" s="7"/>
      <c r="G77" s="7"/>
      <c r="H77" s="7"/>
      <c r="I77" s="7"/>
      <c r="J77" s="7"/>
      <c r="K77" s="7"/>
      <c r="L77" s="7"/>
      <c r="M77" s="7"/>
      <c r="N77" s="7"/>
      <c r="O77" s="22"/>
      <c r="P77" s="23"/>
      <c r="Q77" s="22"/>
      <c r="R77" s="23"/>
      <c r="S77" s="22"/>
      <c r="T77" s="23"/>
      <c r="U77" s="22"/>
      <c r="V77" s="23"/>
      <c r="W77" s="22"/>
      <c r="X77" s="23"/>
      <c r="Y77" s="22"/>
      <c r="Z77" s="23"/>
      <c r="AA77" s="22"/>
      <c r="AB77" s="23"/>
      <c r="AC77" s="22"/>
      <c r="AD77" s="23"/>
    </row>
    <row r="78" spans="1:30">
      <c r="A78" s="14" t="s">
        <v>153</v>
      </c>
      <c r="B78" s="14" t="s">
        <v>162</v>
      </c>
      <c r="C78" s="7" t="s">
        <v>164</v>
      </c>
      <c r="D78" s="7" t="s">
        <v>148</v>
      </c>
      <c r="E78" s="7"/>
      <c r="F78" s="7"/>
      <c r="G78" s="7"/>
      <c r="H78" s="7"/>
      <c r="I78" s="7"/>
      <c r="J78" s="7"/>
      <c r="K78" s="7"/>
      <c r="L78" s="7"/>
      <c r="M78" s="7"/>
      <c r="N78" s="7"/>
      <c r="O78" s="22"/>
      <c r="P78" s="23"/>
      <c r="Q78" s="22"/>
      <c r="R78" s="23"/>
      <c r="S78" s="22"/>
      <c r="T78" s="23"/>
      <c r="U78" s="22"/>
      <c r="V78" s="23"/>
      <c r="W78" s="22"/>
      <c r="X78" s="23"/>
      <c r="Y78" s="22"/>
      <c r="Z78" s="23"/>
      <c r="AA78" s="22"/>
      <c r="AB78" s="23"/>
      <c r="AC78" s="22"/>
      <c r="AD78" s="23"/>
    </row>
    <row r="79" spans="1:30" ht="30.6">
      <c r="A79" s="11" t="s">
        <v>165</v>
      </c>
      <c r="B79" s="11"/>
      <c r="C79" s="12"/>
      <c r="D79" s="476" t="s">
        <v>154</v>
      </c>
      <c r="E79" s="476"/>
      <c r="F79" s="476"/>
      <c r="G79" s="476"/>
      <c r="H79" s="476"/>
      <c r="I79" s="7"/>
      <c r="J79" s="7"/>
      <c r="K79" s="7"/>
      <c r="L79" s="7"/>
      <c r="M79" s="7"/>
      <c r="N79" s="7"/>
      <c r="O79" s="18" t="s">
        <v>166</v>
      </c>
      <c r="P79" s="19" t="s">
        <v>167</v>
      </c>
      <c r="Q79" s="18" t="s">
        <v>166</v>
      </c>
      <c r="R79" s="19" t="s">
        <v>167</v>
      </c>
      <c r="S79" s="18" t="s">
        <v>166</v>
      </c>
      <c r="T79" s="19" t="s">
        <v>167</v>
      </c>
      <c r="U79" s="18" t="s">
        <v>166</v>
      </c>
      <c r="V79" s="19" t="s">
        <v>167</v>
      </c>
      <c r="W79" s="18" t="s">
        <v>166</v>
      </c>
      <c r="X79" s="19" t="s">
        <v>167</v>
      </c>
      <c r="Y79" s="18" t="s">
        <v>166</v>
      </c>
      <c r="Z79" s="19" t="s">
        <v>167</v>
      </c>
      <c r="AA79" s="18" t="s">
        <v>166</v>
      </c>
      <c r="AB79" s="19" t="s">
        <v>167</v>
      </c>
      <c r="AC79" s="18" t="s">
        <v>166</v>
      </c>
      <c r="AD79" s="19" t="s">
        <v>167</v>
      </c>
    </row>
    <row r="80" spans="1:30">
      <c r="A80" s="9" t="s">
        <v>165</v>
      </c>
      <c r="B80" s="13" t="s">
        <v>162</v>
      </c>
      <c r="C80" s="41"/>
      <c r="D80" s="474" t="s">
        <v>163</v>
      </c>
      <c r="E80" s="474"/>
      <c r="F80" s="474"/>
      <c r="G80" s="474"/>
      <c r="H80" s="474"/>
      <c r="I80" s="7"/>
      <c r="J80" s="7"/>
      <c r="K80" s="7"/>
      <c r="L80" s="7"/>
      <c r="M80" s="7"/>
      <c r="N80" s="7"/>
      <c r="O80" s="22"/>
      <c r="P80" s="23"/>
      <c r="Q80" s="22"/>
      <c r="R80" s="23"/>
      <c r="S80" s="22"/>
      <c r="T80" s="23"/>
      <c r="U80" s="22"/>
      <c r="V80" s="23"/>
      <c r="W80" s="22"/>
      <c r="X80" s="23"/>
      <c r="Y80" s="22"/>
      <c r="Z80" s="23"/>
      <c r="AA80" s="22"/>
      <c r="AB80" s="23"/>
      <c r="AC80" s="22"/>
      <c r="AD80" s="23"/>
    </row>
    <row r="81" spans="1:30">
      <c r="A81" s="14" t="s">
        <v>165</v>
      </c>
      <c r="B81" s="14" t="s">
        <v>162</v>
      </c>
      <c r="C81" s="7" t="s">
        <v>161</v>
      </c>
      <c r="D81" s="7" t="s">
        <v>146</v>
      </c>
      <c r="E81" s="7"/>
      <c r="F81" s="7"/>
      <c r="G81" s="7"/>
      <c r="H81" s="7"/>
      <c r="I81" s="7"/>
      <c r="J81" s="7"/>
      <c r="K81" s="7"/>
      <c r="L81" s="7"/>
      <c r="M81" s="7"/>
      <c r="N81" s="7"/>
      <c r="O81" s="22"/>
      <c r="P81" s="23"/>
      <c r="Q81" s="22"/>
      <c r="R81" s="23"/>
      <c r="S81" s="22"/>
      <c r="T81" s="23"/>
      <c r="U81" s="22"/>
      <c r="V81" s="23"/>
      <c r="W81" s="22"/>
      <c r="X81" s="23"/>
      <c r="Y81" s="22"/>
      <c r="Z81" s="23"/>
      <c r="AA81" s="22"/>
      <c r="AB81" s="23"/>
      <c r="AC81" s="22"/>
      <c r="AD81" s="23"/>
    </row>
    <row r="82" spans="1:30">
      <c r="A82" s="14" t="s">
        <v>165</v>
      </c>
      <c r="B82" s="14" t="s">
        <v>162</v>
      </c>
      <c r="C82" s="7" t="s">
        <v>164</v>
      </c>
      <c r="D82" s="7" t="s">
        <v>146</v>
      </c>
      <c r="E82" s="7"/>
      <c r="F82" s="7"/>
      <c r="G82" s="7"/>
      <c r="H82" s="7"/>
      <c r="I82" s="7"/>
      <c r="J82" s="7"/>
      <c r="K82" s="7"/>
      <c r="L82" s="7"/>
      <c r="M82" s="7"/>
      <c r="N82" s="7"/>
      <c r="O82" s="22"/>
      <c r="P82" s="23"/>
      <c r="Q82" s="22"/>
      <c r="R82" s="23"/>
      <c r="S82" s="22"/>
      <c r="T82" s="23"/>
      <c r="U82" s="22"/>
      <c r="V82" s="23"/>
      <c r="W82" s="22"/>
      <c r="X82" s="23"/>
      <c r="Y82" s="22"/>
      <c r="Z82" s="23"/>
      <c r="AA82" s="22"/>
      <c r="AB82" s="23"/>
      <c r="AC82" s="22"/>
      <c r="AD82" s="23"/>
    </row>
    <row r="83" spans="1:30">
      <c r="A83" s="14" t="s">
        <v>165</v>
      </c>
      <c r="B83" s="13" t="s">
        <v>168</v>
      </c>
      <c r="C83" s="41"/>
      <c r="D83" s="474" t="s">
        <v>169</v>
      </c>
      <c r="E83" s="474"/>
      <c r="F83" s="474"/>
      <c r="G83" s="474"/>
      <c r="H83" s="474"/>
      <c r="I83" s="7"/>
      <c r="J83" s="7"/>
      <c r="K83" s="7"/>
      <c r="L83" s="7"/>
      <c r="M83" s="7"/>
      <c r="N83" s="7"/>
      <c r="O83" s="22"/>
      <c r="P83" s="23"/>
      <c r="Q83" s="22"/>
      <c r="R83" s="23"/>
      <c r="S83" s="22"/>
      <c r="T83" s="23"/>
      <c r="U83" s="22"/>
      <c r="V83" s="23"/>
      <c r="W83" s="22"/>
      <c r="X83" s="23"/>
      <c r="Y83" s="22"/>
      <c r="Z83" s="23"/>
      <c r="AA83" s="22"/>
      <c r="AB83" s="23"/>
      <c r="AC83" s="22"/>
      <c r="AD83" s="23"/>
    </row>
    <row r="84" spans="1:30">
      <c r="A84" s="9" t="s">
        <v>165</v>
      </c>
      <c r="B84" s="13" t="s">
        <v>168</v>
      </c>
      <c r="C84" s="7" t="s">
        <v>170</v>
      </c>
      <c r="D84" s="7" t="s">
        <v>146</v>
      </c>
      <c r="E84" s="7"/>
      <c r="F84" s="7"/>
      <c r="G84" s="7"/>
      <c r="H84" s="7"/>
      <c r="I84" s="7"/>
      <c r="J84" s="7"/>
      <c r="K84" s="7"/>
      <c r="L84" s="7"/>
      <c r="M84" s="7"/>
      <c r="N84" s="7"/>
      <c r="O84" s="22"/>
      <c r="P84" s="23"/>
      <c r="Q84" s="22"/>
      <c r="R84" s="23"/>
      <c r="S84" s="22"/>
      <c r="T84" s="23"/>
      <c r="U84" s="22"/>
      <c r="V84" s="23"/>
      <c r="W84" s="22"/>
      <c r="X84" s="23"/>
      <c r="Y84" s="22"/>
      <c r="Z84" s="23"/>
      <c r="AA84" s="22"/>
      <c r="AB84" s="23"/>
      <c r="AC84" s="22"/>
      <c r="AD84" s="23"/>
    </row>
    <row r="85" spans="1:30">
      <c r="A85" s="9" t="s">
        <v>165</v>
      </c>
      <c r="B85" s="13" t="s">
        <v>168</v>
      </c>
      <c r="C85" s="7" t="s">
        <v>171</v>
      </c>
      <c r="D85" s="7" t="s">
        <v>146</v>
      </c>
      <c r="E85" s="7"/>
      <c r="F85" s="7"/>
      <c r="G85" s="7"/>
      <c r="H85" s="7"/>
      <c r="I85" s="7"/>
      <c r="J85" s="7"/>
      <c r="K85" s="7"/>
      <c r="L85" s="7"/>
      <c r="M85" s="7"/>
      <c r="N85" s="7"/>
      <c r="O85" s="22"/>
      <c r="P85" s="23"/>
      <c r="Q85" s="22"/>
      <c r="R85" s="23"/>
      <c r="S85" s="22"/>
      <c r="T85" s="23"/>
      <c r="U85" s="22"/>
      <c r="V85" s="23"/>
      <c r="W85" s="22"/>
      <c r="X85" s="23"/>
      <c r="Y85" s="22"/>
      <c r="Z85" s="23"/>
      <c r="AA85" s="22"/>
      <c r="AB85" s="23"/>
      <c r="AC85" s="22"/>
      <c r="AD85" s="23"/>
    </row>
    <row r="86" spans="1:30" ht="36">
      <c r="A86" s="9"/>
      <c r="B86" s="9"/>
      <c r="C86" s="475"/>
      <c r="D86" s="475"/>
      <c r="E86" s="475"/>
      <c r="F86" s="475"/>
      <c r="G86" s="475"/>
      <c r="H86" s="475"/>
      <c r="I86" s="475"/>
      <c r="J86" s="475"/>
      <c r="K86" s="475"/>
      <c r="L86" s="475"/>
      <c r="M86" s="475"/>
      <c r="N86" s="475"/>
      <c r="O86" s="24" t="s">
        <v>172</v>
      </c>
      <c r="P86" s="25" t="s">
        <v>173</v>
      </c>
      <c r="Q86" s="24" t="s">
        <v>174</v>
      </c>
      <c r="R86" s="25" t="s">
        <v>175</v>
      </c>
      <c r="S86" s="24" t="s">
        <v>176</v>
      </c>
      <c r="T86" s="25" t="s">
        <v>177</v>
      </c>
      <c r="U86" s="24" t="s">
        <v>178</v>
      </c>
      <c r="V86" s="25" t="s">
        <v>179</v>
      </c>
      <c r="W86" s="24" t="s">
        <v>172</v>
      </c>
      <c r="X86" s="25" t="s">
        <v>173</v>
      </c>
      <c r="Y86" s="24" t="s">
        <v>174</v>
      </c>
      <c r="Z86" s="25" t="s">
        <v>175</v>
      </c>
      <c r="AA86" s="24" t="s">
        <v>176</v>
      </c>
      <c r="AB86" s="25" t="s">
        <v>177</v>
      </c>
      <c r="AC86" s="24" t="s">
        <v>178</v>
      </c>
      <c r="AD86" s="25" t="s">
        <v>179</v>
      </c>
    </row>
  </sheetData>
  <mergeCells count="32">
    <mergeCell ref="D61:H61"/>
    <mergeCell ref="D62:H62"/>
    <mergeCell ref="D44:H44"/>
    <mergeCell ref="D47:H47"/>
    <mergeCell ref="D52:H52"/>
    <mergeCell ref="D55:H55"/>
    <mergeCell ref="D56:H56"/>
    <mergeCell ref="W1:AD1"/>
    <mergeCell ref="D3:H3"/>
    <mergeCell ref="D65:H65"/>
    <mergeCell ref="A1:D1"/>
    <mergeCell ref="E1:H1"/>
    <mergeCell ref="I1:L1"/>
    <mergeCell ref="O1:V1"/>
    <mergeCell ref="D4:H4"/>
    <mergeCell ref="D11:H11"/>
    <mergeCell ref="D17:H17"/>
    <mergeCell ref="D18:H18"/>
    <mergeCell ref="D25:H25"/>
    <mergeCell ref="D30:H30"/>
    <mergeCell ref="D32:H32"/>
    <mergeCell ref="D33:H33"/>
    <mergeCell ref="D38:H38"/>
    <mergeCell ref="D80:H80"/>
    <mergeCell ref="D83:H83"/>
    <mergeCell ref="C86:N86"/>
    <mergeCell ref="D66:H66"/>
    <mergeCell ref="D69:H69"/>
    <mergeCell ref="D72:H72"/>
    <mergeCell ref="D73:H73"/>
    <mergeCell ref="D76:H76"/>
    <mergeCell ref="D79:H79"/>
  </mergeCells>
  <pageMargins left="0.23622047244094491" right="0.23622047244094491" top="0.55118110236220474" bottom="0.35433070866141736" header="0.31496062992125984" footer="0.31496062992125984"/>
  <pageSetup paperSize="8" scale="77"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E6B6F9-C057-441F-8A71-DF0C15207C1B}">
  <sheetPr>
    <tabColor rgb="FF92D050"/>
  </sheetPr>
  <dimension ref="A1:AE50"/>
  <sheetViews>
    <sheetView topLeftCell="B41" workbookViewId="0">
      <selection activeCell="G37" sqref="G37"/>
    </sheetView>
  </sheetViews>
  <sheetFormatPr defaultColWidth="9.140625" defaultRowHeight="14.45"/>
  <cols>
    <col min="1" max="1" width="7" style="1" customWidth="1"/>
    <col min="2" max="2" width="6.7109375" style="1" customWidth="1"/>
    <col min="3" max="3" width="7.28515625" style="1" customWidth="1"/>
    <col min="4" max="4" width="42.28515625" style="1" customWidth="1"/>
    <col min="5" max="12" width="5.7109375" style="1" customWidth="1"/>
    <col min="13" max="13" width="8.7109375" style="1" customWidth="1"/>
    <col min="14" max="14" width="8.85546875" style="1" customWidth="1"/>
    <col min="15" max="15" width="20.140625" style="1" customWidth="1"/>
    <col min="16" max="31" width="9.7109375" style="15" customWidth="1"/>
    <col min="32" max="16384" width="9.140625" style="1"/>
  </cols>
  <sheetData>
    <row r="1" spans="1:31" ht="52.15" customHeight="1" thickBot="1">
      <c r="A1" s="464" t="s">
        <v>180</v>
      </c>
      <c r="B1" s="465"/>
      <c r="C1" s="465"/>
      <c r="D1" s="466"/>
      <c r="E1" s="467" t="s">
        <v>1</v>
      </c>
      <c r="F1" s="462"/>
      <c r="G1" s="462"/>
      <c r="H1" s="463"/>
      <c r="I1" s="467" t="s">
        <v>2</v>
      </c>
      <c r="J1" s="462"/>
      <c r="K1" s="462"/>
      <c r="L1" s="463"/>
      <c r="M1" s="43"/>
      <c r="N1" s="44"/>
      <c r="O1" s="428"/>
      <c r="P1" s="467" t="s">
        <v>3</v>
      </c>
      <c r="Q1" s="462"/>
      <c r="R1" s="462"/>
      <c r="S1" s="462"/>
      <c r="T1" s="462"/>
      <c r="U1" s="462"/>
      <c r="V1" s="462"/>
      <c r="W1" s="468"/>
      <c r="X1" s="462" t="s">
        <v>4</v>
      </c>
      <c r="Y1" s="462"/>
      <c r="Z1" s="462"/>
      <c r="AA1" s="462"/>
      <c r="AB1" s="462"/>
      <c r="AC1" s="462"/>
      <c r="AD1" s="462"/>
      <c r="AE1" s="463"/>
    </row>
    <row r="2" spans="1:31" ht="25.15" customHeight="1">
      <c r="A2" s="469" t="s">
        <v>5</v>
      </c>
      <c r="B2" s="469" t="s">
        <v>6</v>
      </c>
      <c r="C2" s="469" t="s">
        <v>7</v>
      </c>
      <c r="D2" s="469" t="s">
        <v>8</v>
      </c>
      <c r="E2" s="460">
        <v>2025</v>
      </c>
      <c r="F2" s="460">
        <v>2026</v>
      </c>
      <c r="G2" s="460">
        <v>2027</v>
      </c>
      <c r="H2" s="460">
        <v>2028</v>
      </c>
      <c r="I2" s="460">
        <v>2025</v>
      </c>
      <c r="J2" s="460">
        <v>2026</v>
      </c>
      <c r="K2" s="460">
        <v>2027</v>
      </c>
      <c r="L2" s="460">
        <v>2028</v>
      </c>
      <c r="M2" s="460" t="s">
        <v>9</v>
      </c>
      <c r="N2" s="460" t="s">
        <v>55</v>
      </c>
      <c r="O2" s="490" t="s">
        <v>11</v>
      </c>
      <c r="P2" s="45" t="s">
        <v>12</v>
      </c>
      <c r="Q2" s="47" t="s">
        <v>13</v>
      </c>
      <c r="R2" s="45" t="s">
        <v>12</v>
      </c>
      <c r="S2" s="331" t="s">
        <v>13</v>
      </c>
      <c r="T2" s="45" t="s">
        <v>12</v>
      </c>
      <c r="U2" s="47" t="s">
        <v>13</v>
      </c>
      <c r="V2" s="45" t="s">
        <v>12</v>
      </c>
      <c r="W2" s="181" t="s">
        <v>13</v>
      </c>
      <c r="X2" s="340" t="s">
        <v>12</v>
      </c>
      <c r="Y2" s="331" t="s">
        <v>13</v>
      </c>
      <c r="Z2" s="45" t="s">
        <v>12</v>
      </c>
      <c r="AA2" s="47" t="s">
        <v>13</v>
      </c>
      <c r="AB2" s="45" t="s">
        <v>12</v>
      </c>
      <c r="AC2" s="47" t="s">
        <v>13</v>
      </c>
      <c r="AD2" s="45" t="s">
        <v>12</v>
      </c>
      <c r="AE2" s="47" t="s">
        <v>13</v>
      </c>
    </row>
    <row r="3" spans="1:31" ht="15" thickBot="1">
      <c r="A3" s="470"/>
      <c r="B3" s="470"/>
      <c r="C3" s="470"/>
      <c r="D3" s="470"/>
      <c r="E3" s="461"/>
      <c r="F3" s="461"/>
      <c r="G3" s="461"/>
      <c r="H3" s="461"/>
      <c r="I3" s="461"/>
      <c r="J3" s="461"/>
      <c r="K3" s="461"/>
      <c r="L3" s="461"/>
      <c r="M3" s="461"/>
      <c r="N3" s="461"/>
      <c r="O3" s="491"/>
      <c r="P3" s="46">
        <v>2025</v>
      </c>
      <c r="Q3" s="48">
        <v>2025</v>
      </c>
      <c r="R3" s="46">
        <v>2026</v>
      </c>
      <c r="S3" s="324">
        <v>2026</v>
      </c>
      <c r="T3" s="46">
        <v>2027</v>
      </c>
      <c r="U3" s="48">
        <v>2027</v>
      </c>
      <c r="V3" s="46">
        <v>2028</v>
      </c>
      <c r="W3" s="335">
        <v>2028</v>
      </c>
      <c r="X3" s="326">
        <v>2025</v>
      </c>
      <c r="Y3" s="324">
        <v>2025</v>
      </c>
      <c r="Z3" s="46">
        <v>2026</v>
      </c>
      <c r="AA3" s="48">
        <v>2026</v>
      </c>
      <c r="AB3" s="46">
        <v>2027</v>
      </c>
      <c r="AC3" s="48">
        <v>2027</v>
      </c>
      <c r="AD3" s="46">
        <v>2028</v>
      </c>
      <c r="AE3" s="48">
        <v>2028</v>
      </c>
    </row>
    <row r="4" spans="1:31" ht="28.15" customHeight="1" thickBot="1">
      <c r="A4" s="49" t="s">
        <v>181</v>
      </c>
      <c r="B4" s="50"/>
      <c r="C4" s="50"/>
      <c r="D4" s="492" t="s">
        <v>182</v>
      </c>
      <c r="E4" s="493"/>
      <c r="F4" s="493"/>
      <c r="G4" s="493"/>
      <c r="H4" s="493"/>
      <c r="I4" s="493"/>
      <c r="J4" s="493"/>
      <c r="K4" s="493"/>
      <c r="L4" s="493"/>
      <c r="M4" s="493"/>
      <c r="N4" s="493"/>
      <c r="O4" s="494"/>
      <c r="P4" s="65">
        <f>SUM(P5,P8,P12,P16)</f>
        <v>1500</v>
      </c>
      <c r="Q4" s="197">
        <f t="shared" ref="Q4:AD4" si="0">SUM(Q5,Q8,Q12,Q16)</f>
        <v>0</v>
      </c>
      <c r="R4" s="65">
        <f t="shared" si="0"/>
        <v>1500</v>
      </c>
      <c r="S4" s="197">
        <f t="shared" si="0"/>
        <v>0</v>
      </c>
      <c r="T4" s="65">
        <f t="shared" si="0"/>
        <v>1500</v>
      </c>
      <c r="U4" s="197">
        <f t="shared" si="0"/>
        <v>0</v>
      </c>
      <c r="V4" s="65">
        <f t="shared" si="0"/>
        <v>1500</v>
      </c>
      <c r="W4" s="336">
        <f t="shared" si="0"/>
        <v>0</v>
      </c>
      <c r="X4" s="341">
        <f t="shared" si="0"/>
        <v>0</v>
      </c>
      <c r="Y4" s="197">
        <f t="shared" si="0"/>
        <v>0</v>
      </c>
      <c r="Z4" s="65">
        <f t="shared" si="0"/>
        <v>0</v>
      </c>
      <c r="AA4" s="197">
        <f t="shared" si="0"/>
        <v>0</v>
      </c>
      <c r="AB4" s="65">
        <f t="shared" si="0"/>
        <v>0</v>
      </c>
      <c r="AC4" s="197">
        <f t="shared" si="0"/>
        <v>0</v>
      </c>
      <c r="AD4" s="65">
        <f t="shared" si="0"/>
        <v>0</v>
      </c>
      <c r="AE4" s="345">
        <f>SUM(AE5,AE8,AE12,AE16)</f>
        <v>0</v>
      </c>
    </row>
    <row r="5" spans="1:31" ht="52.9" customHeight="1" thickBot="1">
      <c r="A5" s="52"/>
      <c r="B5" s="53" t="s">
        <v>16</v>
      </c>
      <c r="C5" s="53"/>
      <c r="D5" s="501" t="s">
        <v>183</v>
      </c>
      <c r="E5" s="502"/>
      <c r="F5" s="502"/>
      <c r="G5" s="502"/>
      <c r="H5" s="502"/>
      <c r="I5" s="502"/>
      <c r="J5" s="502"/>
      <c r="K5" s="502"/>
      <c r="L5" s="502"/>
      <c r="M5" s="502"/>
      <c r="N5" s="503"/>
      <c r="O5" s="412" t="s">
        <v>184</v>
      </c>
      <c r="P5" s="54">
        <f>SUM(P6:P7)</f>
        <v>0</v>
      </c>
      <c r="Q5" s="209">
        <f t="shared" ref="Q5:AE5" si="1">SUM(Q6:Q7)</f>
        <v>0</v>
      </c>
      <c r="R5" s="54">
        <f t="shared" si="1"/>
        <v>0</v>
      </c>
      <c r="S5" s="209">
        <f t="shared" si="1"/>
        <v>0</v>
      </c>
      <c r="T5" s="54">
        <f t="shared" si="1"/>
        <v>0</v>
      </c>
      <c r="U5" s="209">
        <f t="shared" si="1"/>
        <v>0</v>
      </c>
      <c r="V5" s="54">
        <f t="shared" si="1"/>
        <v>0</v>
      </c>
      <c r="W5" s="321">
        <f t="shared" si="1"/>
        <v>0</v>
      </c>
      <c r="X5" s="328">
        <f t="shared" si="1"/>
        <v>0</v>
      </c>
      <c r="Y5" s="209">
        <f t="shared" si="1"/>
        <v>0</v>
      </c>
      <c r="Z5" s="54">
        <f t="shared" si="1"/>
        <v>0</v>
      </c>
      <c r="AA5" s="209">
        <f t="shared" si="1"/>
        <v>0</v>
      </c>
      <c r="AB5" s="54">
        <f t="shared" si="1"/>
        <v>0</v>
      </c>
      <c r="AC5" s="209">
        <f t="shared" si="1"/>
        <v>0</v>
      </c>
      <c r="AD5" s="54">
        <f t="shared" si="1"/>
        <v>0</v>
      </c>
      <c r="AE5" s="346">
        <f t="shared" si="1"/>
        <v>0</v>
      </c>
    </row>
    <row r="6" spans="1:31" ht="29.45" thickBot="1">
      <c r="A6" s="52"/>
      <c r="B6" s="52"/>
      <c r="C6" s="52" t="s">
        <v>19</v>
      </c>
      <c r="D6" s="52" t="s">
        <v>185</v>
      </c>
      <c r="E6" s="57"/>
      <c r="F6" s="57"/>
      <c r="G6" s="57"/>
      <c r="H6" s="57"/>
      <c r="I6" s="52"/>
      <c r="J6" s="52"/>
      <c r="K6" s="52"/>
      <c r="L6" s="52"/>
      <c r="M6" s="59" t="s">
        <v>186</v>
      </c>
      <c r="N6" s="59" t="s">
        <v>187</v>
      </c>
      <c r="O6" s="429"/>
      <c r="P6" s="60">
        <v>0</v>
      </c>
      <c r="Q6" s="319">
        <v>0</v>
      </c>
      <c r="R6" s="60">
        <v>0</v>
      </c>
      <c r="S6" s="319">
        <v>0</v>
      </c>
      <c r="T6" s="60">
        <v>0</v>
      </c>
      <c r="U6" s="319">
        <v>0</v>
      </c>
      <c r="V6" s="60">
        <v>0</v>
      </c>
      <c r="W6" s="322">
        <v>0</v>
      </c>
      <c r="X6" s="329"/>
      <c r="Y6" s="325"/>
      <c r="Z6" s="61"/>
      <c r="AA6" s="325"/>
      <c r="AB6" s="61"/>
      <c r="AC6" s="325"/>
      <c r="AD6" s="61"/>
      <c r="AE6" s="325"/>
    </row>
    <row r="7" spans="1:31" ht="29.45" thickBot="1">
      <c r="A7" s="52"/>
      <c r="B7" s="67"/>
      <c r="C7" s="67" t="s">
        <v>23</v>
      </c>
      <c r="D7" s="67" t="s">
        <v>188</v>
      </c>
      <c r="E7" s="68"/>
      <c r="F7" s="68"/>
      <c r="G7" s="68"/>
      <c r="H7" s="68"/>
      <c r="I7" s="67"/>
      <c r="J7" s="67"/>
      <c r="K7" s="67"/>
      <c r="L7" s="67"/>
      <c r="M7" s="69" t="s">
        <v>186</v>
      </c>
      <c r="N7" s="59" t="s">
        <v>187</v>
      </c>
      <c r="O7" s="429"/>
      <c r="P7" s="60">
        <v>0</v>
      </c>
      <c r="Q7" s="319">
        <v>0</v>
      </c>
      <c r="R7" s="60">
        <v>0</v>
      </c>
      <c r="S7" s="319">
        <v>0</v>
      </c>
      <c r="T7" s="60">
        <v>0</v>
      </c>
      <c r="U7" s="319">
        <v>0</v>
      </c>
      <c r="V7" s="60">
        <v>0</v>
      </c>
      <c r="W7" s="322">
        <v>0</v>
      </c>
      <c r="X7" s="329"/>
      <c r="Y7" s="325"/>
      <c r="Z7" s="61"/>
      <c r="AA7" s="325"/>
      <c r="AB7" s="61"/>
      <c r="AC7" s="325"/>
      <c r="AD7" s="61"/>
      <c r="AE7" s="325"/>
    </row>
    <row r="8" spans="1:31" ht="43.9" thickBot="1">
      <c r="A8" s="70"/>
      <c r="B8" s="71" t="s">
        <v>29</v>
      </c>
      <c r="C8" s="72"/>
      <c r="D8" s="487" t="s">
        <v>189</v>
      </c>
      <c r="E8" s="488"/>
      <c r="F8" s="488"/>
      <c r="G8" s="488"/>
      <c r="H8" s="488"/>
      <c r="I8" s="488"/>
      <c r="J8" s="488"/>
      <c r="K8" s="488"/>
      <c r="L8" s="488"/>
      <c r="M8" s="488"/>
      <c r="N8" s="489"/>
      <c r="O8" s="413" t="s">
        <v>190</v>
      </c>
      <c r="P8" s="66">
        <f>SUM(P9:P11)</f>
        <v>250</v>
      </c>
      <c r="Q8" s="198">
        <f t="shared" ref="Q8:AE8" si="2">SUM(Q9:Q11)</f>
        <v>0</v>
      </c>
      <c r="R8" s="66">
        <f t="shared" si="2"/>
        <v>250</v>
      </c>
      <c r="S8" s="198">
        <f t="shared" si="2"/>
        <v>0</v>
      </c>
      <c r="T8" s="66">
        <f t="shared" si="2"/>
        <v>250</v>
      </c>
      <c r="U8" s="198">
        <f t="shared" si="2"/>
        <v>0</v>
      </c>
      <c r="V8" s="66">
        <f t="shared" si="2"/>
        <v>250</v>
      </c>
      <c r="W8" s="337">
        <f t="shared" si="2"/>
        <v>0</v>
      </c>
      <c r="X8" s="342">
        <f t="shared" si="2"/>
        <v>0</v>
      </c>
      <c r="Y8" s="198">
        <f t="shared" si="2"/>
        <v>0</v>
      </c>
      <c r="Z8" s="66">
        <f t="shared" si="2"/>
        <v>0</v>
      </c>
      <c r="AA8" s="198">
        <f t="shared" si="2"/>
        <v>0</v>
      </c>
      <c r="AB8" s="66">
        <f t="shared" si="2"/>
        <v>0</v>
      </c>
      <c r="AC8" s="198">
        <f t="shared" si="2"/>
        <v>0</v>
      </c>
      <c r="AD8" s="66">
        <f t="shared" si="2"/>
        <v>0</v>
      </c>
      <c r="AE8" s="347">
        <f t="shared" si="2"/>
        <v>0</v>
      </c>
    </row>
    <row r="9" spans="1:31" ht="29.45" thickBot="1">
      <c r="A9" s="52"/>
      <c r="B9" s="73"/>
      <c r="C9" s="73" t="s">
        <v>19</v>
      </c>
      <c r="D9" s="73" t="s">
        <v>191</v>
      </c>
      <c r="E9" s="74"/>
      <c r="F9" s="74"/>
      <c r="G9" s="74"/>
      <c r="H9" s="74"/>
      <c r="I9" s="75"/>
      <c r="J9" s="73"/>
      <c r="K9" s="73"/>
      <c r="L9" s="73"/>
      <c r="M9" s="69" t="s">
        <v>186</v>
      </c>
      <c r="N9" s="59" t="s">
        <v>187</v>
      </c>
      <c r="O9" s="429"/>
      <c r="P9" s="60">
        <v>0</v>
      </c>
      <c r="Q9" s="319">
        <v>0</v>
      </c>
      <c r="R9" s="60">
        <v>0</v>
      </c>
      <c r="S9" s="319">
        <v>0</v>
      </c>
      <c r="T9" s="60">
        <v>0</v>
      </c>
      <c r="U9" s="319">
        <v>0</v>
      </c>
      <c r="V9" s="60">
        <v>0</v>
      </c>
      <c r="W9" s="322">
        <v>0</v>
      </c>
      <c r="X9" s="329"/>
      <c r="Y9" s="325"/>
      <c r="Z9" s="61"/>
      <c r="AA9" s="325"/>
      <c r="AB9" s="61"/>
      <c r="AC9" s="325"/>
      <c r="AD9" s="61"/>
      <c r="AE9" s="325"/>
    </row>
    <row r="10" spans="1:31" ht="58.15" thickBot="1">
      <c r="A10" s="52"/>
      <c r="B10" s="52"/>
      <c r="C10" s="52" t="s">
        <v>23</v>
      </c>
      <c r="D10" s="52" t="s">
        <v>192</v>
      </c>
      <c r="E10" s="57"/>
      <c r="F10" s="57"/>
      <c r="G10" s="57"/>
      <c r="H10" s="57"/>
      <c r="I10" s="52"/>
      <c r="J10" s="52"/>
      <c r="K10" s="52"/>
      <c r="L10" s="52"/>
      <c r="M10" s="69" t="s">
        <v>186</v>
      </c>
      <c r="N10" s="59" t="s">
        <v>187</v>
      </c>
      <c r="O10" s="429"/>
      <c r="P10" s="60">
        <v>250</v>
      </c>
      <c r="Q10" s="319">
        <v>0</v>
      </c>
      <c r="R10" s="60">
        <v>250</v>
      </c>
      <c r="S10" s="319">
        <v>0</v>
      </c>
      <c r="T10" s="60">
        <v>250</v>
      </c>
      <c r="U10" s="319">
        <v>0</v>
      </c>
      <c r="V10" s="60">
        <v>250</v>
      </c>
      <c r="W10" s="322">
        <v>0</v>
      </c>
      <c r="X10" s="329"/>
      <c r="Y10" s="325"/>
      <c r="Z10" s="61"/>
      <c r="AA10" s="325"/>
      <c r="AB10" s="61"/>
      <c r="AC10" s="325"/>
      <c r="AD10" s="61"/>
      <c r="AE10" s="325"/>
    </row>
    <row r="11" spans="1:31" ht="29.45" thickBot="1">
      <c r="A11" s="52"/>
      <c r="B11" s="52"/>
      <c r="C11" s="52" t="s">
        <v>23</v>
      </c>
      <c r="D11" s="52" t="s">
        <v>193</v>
      </c>
      <c r="E11" s="57"/>
      <c r="F11" s="57"/>
      <c r="G11" s="57"/>
      <c r="H11" s="57"/>
      <c r="I11" s="52"/>
      <c r="J11" s="52"/>
      <c r="K11" s="52"/>
      <c r="L11" s="52"/>
      <c r="M11" s="69" t="s">
        <v>186</v>
      </c>
      <c r="N11" s="59" t="s">
        <v>187</v>
      </c>
      <c r="O11" s="429"/>
      <c r="P11" s="60">
        <v>0</v>
      </c>
      <c r="Q11" s="319">
        <v>0</v>
      </c>
      <c r="R11" s="60">
        <v>0</v>
      </c>
      <c r="S11" s="319">
        <v>0</v>
      </c>
      <c r="T11" s="60">
        <v>0</v>
      </c>
      <c r="U11" s="319">
        <v>0</v>
      </c>
      <c r="V11" s="60">
        <v>0</v>
      </c>
      <c r="W11" s="322">
        <v>0</v>
      </c>
      <c r="X11" s="329"/>
      <c r="Y11" s="325"/>
      <c r="Z11" s="61"/>
      <c r="AA11" s="325"/>
      <c r="AB11" s="61"/>
      <c r="AC11" s="325"/>
      <c r="AD11" s="61"/>
      <c r="AE11" s="325"/>
    </row>
    <row r="12" spans="1:31" ht="43.9" thickBot="1">
      <c r="A12" s="52"/>
      <c r="B12" s="53" t="s">
        <v>194</v>
      </c>
      <c r="C12" s="76"/>
      <c r="D12" s="501" t="s">
        <v>195</v>
      </c>
      <c r="E12" s="502"/>
      <c r="F12" s="502"/>
      <c r="G12" s="502"/>
      <c r="H12" s="502"/>
      <c r="I12" s="502"/>
      <c r="J12" s="502"/>
      <c r="K12" s="502"/>
      <c r="L12" s="502"/>
      <c r="M12" s="502"/>
      <c r="N12" s="503"/>
      <c r="O12" s="412" t="s">
        <v>196</v>
      </c>
      <c r="P12" s="66">
        <f>SUM(P13:P15)</f>
        <v>500</v>
      </c>
      <c r="Q12" s="198">
        <f t="shared" ref="Q12:AE12" si="3">SUM(Q13:Q15)</f>
        <v>0</v>
      </c>
      <c r="R12" s="66">
        <f t="shared" si="3"/>
        <v>500</v>
      </c>
      <c r="S12" s="198">
        <f t="shared" si="3"/>
        <v>0</v>
      </c>
      <c r="T12" s="66">
        <f t="shared" si="3"/>
        <v>500</v>
      </c>
      <c r="U12" s="198">
        <f t="shared" si="3"/>
        <v>0</v>
      </c>
      <c r="V12" s="66">
        <f t="shared" si="3"/>
        <v>500</v>
      </c>
      <c r="W12" s="337">
        <f t="shared" si="3"/>
        <v>0</v>
      </c>
      <c r="X12" s="342">
        <f t="shared" si="3"/>
        <v>0</v>
      </c>
      <c r="Y12" s="198">
        <f t="shared" si="3"/>
        <v>0</v>
      </c>
      <c r="Z12" s="66">
        <f t="shared" si="3"/>
        <v>0</v>
      </c>
      <c r="AA12" s="198">
        <f t="shared" si="3"/>
        <v>0</v>
      </c>
      <c r="AB12" s="66">
        <f t="shared" si="3"/>
        <v>0</v>
      </c>
      <c r="AC12" s="198">
        <f t="shared" si="3"/>
        <v>0</v>
      </c>
      <c r="AD12" s="66">
        <f t="shared" si="3"/>
        <v>0</v>
      </c>
      <c r="AE12" s="347">
        <f t="shared" si="3"/>
        <v>0</v>
      </c>
    </row>
    <row r="13" spans="1:31" ht="43.9" thickBot="1">
      <c r="A13" s="52"/>
      <c r="B13" s="52"/>
      <c r="C13" s="52" t="s">
        <v>19</v>
      </c>
      <c r="D13" s="52" t="s">
        <v>197</v>
      </c>
      <c r="E13" s="57"/>
      <c r="F13" s="57"/>
      <c r="G13" s="57"/>
      <c r="H13" s="57"/>
      <c r="I13" s="77"/>
      <c r="J13" s="77"/>
      <c r="K13" s="77"/>
      <c r="L13" s="77"/>
      <c r="M13" s="69" t="s">
        <v>186</v>
      </c>
      <c r="N13" s="59" t="s">
        <v>187</v>
      </c>
      <c r="O13" s="429"/>
      <c r="P13" s="60">
        <v>0</v>
      </c>
      <c r="Q13" s="319">
        <v>0</v>
      </c>
      <c r="R13" s="60">
        <v>0</v>
      </c>
      <c r="S13" s="319">
        <v>0</v>
      </c>
      <c r="T13" s="60">
        <v>0</v>
      </c>
      <c r="U13" s="319">
        <v>0</v>
      </c>
      <c r="V13" s="60">
        <v>0</v>
      </c>
      <c r="W13" s="322">
        <v>0</v>
      </c>
      <c r="X13" s="343"/>
      <c r="Y13" s="339"/>
      <c r="Z13" s="55"/>
      <c r="AA13" s="339"/>
      <c r="AB13" s="55"/>
      <c r="AC13" s="339"/>
      <c r="AD13" s="55"/>
      <c r="AE13" s="339"/>
    </row>
    <row r="14" spans="1:31" ht="29.45" thickBot="1">
      <c r="A14" s="52"/>
      <c r="B14" s="52"/>
      <c r="C14" s="52" t="s">
        <v>23</v>
      </c>
      <c r="D14" s="52" t="s">
        <v>198</v>
      </c>
      <c r="E14" s="57"/>
      <c r="F14" s="57"/>
      <c r="G14" s="57"/>
      <c r="H14" s="57"/>
      <c r="I14" s="77"/>
      <c r="J14" s="77"/>
      <c r="K14" s="77"/>
      <c r="L14" s="77"/>
      <c r="M14" s="69" t="s">
        <v>186</v>
      </c>
      <c r="N14" s="59" t="s">
        <v>187</v>
      </c>
      <c r="O14" s="429"/>
      <c r="P14" s="60">
        <v>500</v>
      </c>
      <c r="Q14" s="319">
        <v>0</v>
      </c>
      <c r="R14" s="60">
        <v>500</v>
      </c>
      <c r="S14" s="319">
        <v>0</v>
      </c>
      <c r="T14" s="60">
        <v>500</v>
      </c>
      <c r="U14" s="319">
        <v>0</v>
      </c>
      <c r="V14" s="60">
        <v>500</v>
      </c>
      <c r="W14" s="322">
        <v>0</v>
      </c>
      <c r="X14" s="343"/>
      <c r="Y14" s="339"/>
      <c r="Z14" s="55"/>
      <c r="AA14" s="339"/>
      <c r="AB14" s="55"/>
      <c r="AC14" s="339"/>
      <c r="AD14" s="55"/>
      <c r="AE14" s="339"/>
    </row>
    <row r="15" spans="1:31" ht="43.9" thickBot="1">
      <c r="A15" s="52"/>
      <c r="B15" s="52"/>
      <c r="C15" s="52" t="s">
        <v>25</v>
      </c>
      <c r="D15" s="52" t="s">
        <v>199</v>
      </c>
      <c r="E15" s="57"/>
      <c r="F15" s="57"/>
      <c r="G15" s="57"/>
      <c r="H15" s="57"/>
      <c r="I15" s="52"/>
      <c r="J15" s="52"/>
      <c r="K15" s="52"/>
      <c r="L15" s="52"/>
      <c r="M15" s="69" t="s">
        <v>186</v>
      </c>
      <c r="N15" s="59" t="s">
        <v>187</v>
      </c>
      <c r="O15" s="429"/>
      <c r="P15" s="60">
        <v>0</v>
      </c>
      <c r="Q15" s="319">
        <v>0</v>
      </c>
      <c r="R15" s="60">
        <v>0</v>
      </c>
      <c r="S15" s="319">
        <v>0</v>
      </c>
      <c r="T15" s="60">
        <v>0</v>
      </c>
      <c r="U15" s="319">
        <v>0</v>
      </c>
      <c r="V15" s="60">
        <v>0</v>
      </c>
      <c r="W15" s="322">
        <v>0</v>
      </c>
      <c r="X15" s="329"/>
      <c r="Y15" s="325"/>
      <c r="Z15" s="61"/>
      <c r="AA15" s="325"/>
      <c r="AB15" s="61"/>
      <c r="AC15" s="325"/>
      <c r="AD15" s="61"/>
      <c r="AE15" s="325"/>
    </row>
    <row r="16" spans="1:31" ht="29.45" thickBot="1">
      <c r="A16" s="52"/>
      <c r="B16" s="53" t="s">
        <v>200</v>
      </c>
      <c r="C16" s="76"/>
      <c r="D16" s="454" t="s">
        <v>201</v>
      </c>
      <c r="E16" s="455"/>
      <c r="F16" s="455"/>
      <c r="G16" s="455"/>
      <c r="H16" s="455"/>
      <c r="I16" s="455"/>
      <c r="J16" s="455"/>
      <c r="K16" s="455"/>
      <c r="L16" s="455"/>
      <c r="M16" s="455"/>
      <c r="N16" s="456"/>
      <c r="O16" s="99" t="s">
        <v>202</v>
      </c>
      <c r="P16" s="66">
        <f>SUM(P17:P18)</f>
        <v>750</v>
      </c>
      <c r="Q16" s="198">
        <f t="shared" ref="Q16:AE16" si="4">SUM(Q17:Q18)</f>
        <v>0</v>
      </c>
      <c r="R16" s="66">
        <f t="shared" si="4"/>
        <v>750</v>
      </c>
      <c r="S16" s="198">
        <f t="shared" si="4"/>
        <v>0</v>
      </c>
      <c r="T16" s="66">
        <f t="shared" si="4"/>
        <v>750</v>
      </c>
      <c r="U16" s="198">
        <f t="shared" si="4"/>
        <v>0</v>
      </c>
      <c r="V16" s="66">
        <f t="shared" si="4"/>
        <v>750</v>
      </c>
      <c r="W16" s="337">
        <f t="shared" si="4"/>
        <v>0</v>
      </c>
      <c r="X16" s="342">
        <f t="shared" si="4"/>
        <v>0</v>
      </c>
      <c r="Y16" s="198">
        <f t="shared" si="4"/>
        <v>0</v>
      </c>
      <c r="Z16" s="66">
        <f t="shared" si="4"/>
        <v>0</v>
      </c>
      <c r="AA16" s="198">
        <f t="shared" si="4"/>
        <v>0</v>
      </c>
      <c r="AB16" s="66">
        <f t="shared" si="4"/>
        <v>0</v>
      </c>
      <c r="AC16" s="198">
        <f t="shared" si="4"/>
        <v>0</v>
      </c>
      <c r="AD16" s="66">
        <f t="shared" si="4"/>
        <v>0</v>
      </c>
      <c r="AE16" s="347">
        <f t="shared" si="4"/>
        <v>0</v>
      </c>
    </row>
    <row r="17" spans="1:31" ht="43.9" thickBot="1">
      <c r="A17" s="52"/>
      <c r="B17" s="52"/>
      <c r="C17" s="52" t="s">
        <v>19</v>
      </c>
      <c r="D17" s="52" t="s">
        <v>203</v>
      </c>
      <c r="E17" s="57"/>
      <c r="F17" s="57"/>
      <c r="G17" s="57"/>
      <c r="H17" s="57"/>
      <c r="I17" s="52"/>
      <c r="J17" s="52"/>
      <c r="K17" s="52"/>
      <c r="L17" s="52"/>
      <c r="M17" s="59" t="s">
        <v>204</v>
      </c>
      <c r="N17" s="59" t="s">
        <v>187</v>
      </c>
      <c r="O17" s="429"/>
      <c r="P17" s="60">
        <v>750</v>
      </c>
      <c r="Q17" s="319">
        <v>0</v>
      </c>
      <c r="R17" s="60">
        <v>750</v>
      </c>
      <c r="S17" s="319">
        <v>0</v>
      </c>
      <c r="T17" s="60">
        <v>750</v>
      </c>
      <c r="U17" s="319">
        <v>0</v>
      </c>
      <c r="V17" s="60">
        <v>750</v>
      </c>
      <c r="W17" s="322">
        <v>0</v>
      </c>
      <c r="X17" s="329"/>
      <c r="Y17" s="325"/>
      <c r="Z17" s="61"/>
      <c r="AA17" s="325"/>
      <c r="AB17" s="61"/>
      <c r="AC17" s="325"/>
      <c r="AD17" s="61"/>
      <c r="AE17" s="325"/>
    </row>
    <row r="18" spans="1:31" ht="43.9" thickBot="1">
      <c r="A18" s="52"/>
      <c r="B18" s="52"/>
      <c r="C18" s="52" t="s">
        <v>23</v>
      </c>
      <c r="D18" s="52" t="s">
        <v>205</v>
      </c>
      <c r="E18" s="57"/>
      <c r="F18" s="57"/>
      <c r="G18" s="57"/>
      <c r="H18" s="57"/>
      <c r="I18" s="52"/>
      <c r="J18" s="52"/>
      <c r="K18" s="52"/>
      <c r="L18" s="52"/>
      <c r="M18" s="59" t="s">
        <v>204</v>
      </c>
      <c r="N18" s="59" t="s">
        <v>187</v>
      </c>
      <c r="O18" s="429"/>
      <c r="P18" s="60">
        <v>0</v>
      </c>
      <c r="Q18" s="319">
        <v>0</v>
      </c>
      <c r="R18" s="60">
        <v>0</v>
      </c>
      <c r="S18" s="319">
        <v>0</v>
      </c>
      <c r="T18" s="60">
        <v>0</v>
      </c>
      <c r="U18" s="319">
        <v>0</v>
      </c>
      <c r="V18" s="60">
        <v>0</v>
      </c>
      <c r="W18" s="322">
        <v>0</v>
      </c>
      <c r="X18" s="329"/>
      <c r="Y18" s="325"/>
      <c r="Z18" s="61"/>
      <c r="AA18" s="325"/>
      <c r="AB18" s="61"/>
      <c r="AC18" s="325"/>
      <c r="AD18" s="61"/>
      <c r="AE18" s="325"/>
    </row>
    <row r="19" spans="1:31" ht="29.45" customHeight="1" thickBot="1">
      <c r="A19" s="49" t="s">
        <v>37</v>
      </c>
      <c r="B19" s="50"/>
      <c r="C19" s="50"/>
      <c r="D19" s="492" t="s">
        <v>206</v>
      </c>
      <c r="E19" s="493"/>
      <c r="F19" s="493"/>
      <c r="G19" s="493"/>
      <c r="H19" s="493"/>
      <c r="I19" s="493"/>
      <c r="J19" s="493"/>
      <c r="K19" s="493"/>
      <c r="L19" s="493"/>
      <c r="M19" s="493"/>
      <c r="N19" s="493"/>
      <c r="O19" s="494"/>
      <c r="P19" s="65">
        <f>SUM(P20,P25)</f>
        <v>850</v>
      </c>
      <c r="Q19" s="197">
        <f t="shared" ref="Q19:AE19" si="5">SUM(Q20,Q25)</f>
        <v>0</v>
      </c>
      <c r="R19" s="65">
        <f t="shared" si="5"/>
        <v>850</v>
      </c>
      <c r="S19" s="197">
        <f t="shared" si="5"/>
        <v>0</v>
      </c>
      <c r="T19" s="65">
        <f t="shared" si="5"/>
        <v>850</v>
      </c>
      <c r="U19" s="197">
        <f t="shared" si="5"/>
        <v>0</v>
      </c>
      <c r="V19" s="65">
        <f t="shared" si="5"/>
        <v>850</v>
      </c>
      <c r="W19" s="336">
        <f t="shared" si="5"/>
        <v>0</v>
      </c>
      <c r="X19" s="341">
        <f t="shared" si="5"/>
        <v>0</v>
      </c>
      <c r="Y19" s="197">
        <f t="shared" si="5"/>
        <v>0</v>
      </c>
      <c r="Z19" s="65">
        <f t="shared" si="5"/>
        <v>0</v>
      </c>
      <c r="AA19" s="197">
        <f t="shared" si="5"/>
        <v>0</v>
      </c>
      <c r="AB19" s="65">
        <f t="shared" si="5"/>
        <v>0</v>
      </c>
      <c r="AC19" s="197">
        <f t="shared" si="5"/>
        <v>0</v>
      </c>
      <c r="AD19" s="65">
        <f t="shared" si="5"/>
        <v>0</v>
      </c>
      <c r="AE19" s="345">
        <f t="shared" si="5"/>
        <v>0</v>
      </c>
    </row>
    <row r="20" spans="1:31" ht="63.6" customHeight="1" thickBot="1">
      <c r="A20" s="52"/>
      <c r="B20" s="53" t="s">
        <v>16</v>
      </c>
      <c r="C20" s="53"/>
      <c r="D20" s="498" t="s">
        <v>207</v>
      </c>
      <c r="E20" s="499"/>
      <c r="F20" s="499"/>
      <c r="G20" s="499"/>
      <c r="H20" s="499"/>
      <c r="I20" s="499"/>
      <c r="J20" s="499"/>
      <c r="K20" s="499"/>
      <c r="L20" s="499"/>
      <c r="M20" s="499"/>
      <c r="N20" s="500"/>
      <c r="O20" s="409" t="s">
        <v>208</v>
      </c>
      <c r="P20" s="66">
        <f>SUM(P21:P24)</f>
        <v>850</v>
      </c>
      <c r="Q20" s="198">
        <f t="shared" ref="Q20:AE20" si="6">SUM(Q21:Q24)</f>
        <v>0</v>
      </c>
      <c r="R20" s="66">
        <f t="shared" si="6"/>
        <v>850</v>
      </c>
      <c r="S20" s="198">
        <f t="shared" si="6"/>
        <v>0</v>
      </c>
      <c r="T20" s="66">
        <f t="shared" si="6"/>
        <v>850</v>
      </c>
      <c r="U20" s="198">
        <f t="shared" si="6"/>
        <v>0</v>
      </c>
      <c r="V20" s="66">
        <f t="shared" si="6"/>
        <v>850</v>
      </c>
      <c r="W20" s="337">
        <f t="shared" si="6"/>
        <v>0</v>
      </c>
      <c r="X20" s="342">
        <f t="shared" si="6"/>
        <v>0</v>
      </c>
      <c r="Y20" s="198">
        <f t="shared" si="6"/>
        <v>0</v>
      </c>
      <c r="Z20" s="66">
        <f t="shared" si="6"/>
        <v>0</v>
      </c>
      <c r="AA20" s="198">
        <f t="shared" si="6"/>
        <v>0</v>
      </c>
      <c r="AB20" s="66">
        <f t="shared" si="6"/>
        <v>0</v>
      </c>
      <c r="AC20" s="198">
        <f t="shared" si="6"/>
        <v>0</v>
      </c>
      <c r="AD20" s="66">
        <f t="shared" si="6"/>
        <v>0</v>
      </c>
      <c r="AE20" s="347">
        <f t="shared" si="6"/>
        <v>0</v>
      </c>
    </row>
    <row r="21" spans="1:31" ht="44.45" customHeight="1" thickBot="1">
      <c r="A21" s="52"/>
      <c r="B21" s="52"/>
      <c r="C21" s="52" t="s">
        <v>19</v>
      </c>
      <c r="D21" s="52" t="s">
        <v>209</v>
      </c>
      <c r="E21" s="57"/>
      <c r="F21" s="57"/>
      <c r="G21" s="57"/>
      <c r="H21" s="57"/>
      <c r="I21" s="52"/>
      <c r="J21" s="78"/>
      <c r="K21" s="78"/>
      <c r="L21" s="78"/>
      <c r="M21" s="59" t="s">
        <v>186</v>
      </c>
      <c r="N21" s="59" t="s">
        <v>187</v>
      </c>
      <c r="O21" s="429"/>
      <c r="P21" s="60">
        <v>0</v>
      </c>
      <c r="Q21" s="319">
        <v>0</v>
      </c>
      <c r="R21" s="60">
        <v>0</v>
      </c>
      <c r="S21" s="319">
        <v>0</v>
      </c>
      <c r="T21" s="60">
        <v>0</v>
      </c>
      <c r="U21" s="319">
        <v>0</v>
      </c>
      <c r="V21" s="60">
        <v>0</v>
      </c>
      <c r="W21" s="322">
        <v>0</v>
      </c>
      <c r="X21" s="329"/>
      <c r="Y21" s="325"/>
      <c r="Z21" s="61"/>
      <c r="AA21" s="325"/>
      <c r="AB21" s="61"/>
      <c r="AC21" s="325"/>
      <c r="AD21" s="61"/>
      <c r="AE21" s="325"/>
    </row>
    <row r="22" spans="1:31" ht="43.9" thickBot="1">
      <c r="A22" s="52"/>
      <c r="B22" s="67"/>
      <c r="C22" s="67" t="s">
        <v>23</v>
      </c>
      <c r="D22" s="67" t="s">
        <v>210</v>
      </c>
      <c r="E22" s="68"/>
      <c r="F22" s="68"/>
      <c r="G22" s="68"/>
      <c r="H22" s="68"/>
      <c r="I22" s="52"/>
      <c r="J22" s="52"/>
      <c r="K22" s="52"/>
      <c r="L22" s="52"/>
      <c r="M22" s="59" t="s">
        <v>186</v>
      </c>
      <c r="N22" s="59" t="s">
        <v>187</v>
      </c>
      <c r="O22" s="429"/>
      <c r="P22" s="60">
        <v>0</v>
      </c>
      <c r="Q22" s="319">
        <v>0</v>
      </c>
      <c r="R22" s="60">
        <v>0</v>
      </c>
      <c r="S22" s="319">
        <v>0</v>
      </c>
      <c r="T22" s="60">
        <v>0</v>
      </c>
      <c r="U22" s="319">
        <v>0</v>
      </c>
      <c r="V22" s="60">
        <v>0</v>
      </c>
      <c r="W22" s="322">
        <v>0</v>
      </c>
      <c r="X22" s="329"/>
      <c r="Y22" s="325"/>
      <c r="Z22" s="61"/>
      <c r="AA22" s="325"/>
      <c r="AB22" s="61"/>
      <c r="AC22" s="325"/>
      <c r="AD22" s="61"/>
      <c r="AE22" s="325"/>
    </row>
    <row r="23" spans="1:31" ht="58.15" thickBot="1">
      <c r="A23" s="52"/>
      <c r="B23" s="67"/>
      <c r="C23" s="67" t="s">
        <v>25</v>
      </c>
      <c r="D23" s="67" t="s">
        <v>211</v>
      </c>
      <c r="E23" s="68"/>
      <c r="F23" s="68"/>
      <c r="G23" s="68"/>
      <c r="H23" s="68"/>
      <c r="I23" s="52"/>
      <c r="J23" s="52"/>
      <c r="K23" s="52"/>
      <c r="L23" s="52"/>
      <c r="M23" s="59" t="s">
        <v>186</v>
      </c>
      <c r="N23" s="59" t="s">
        <v>187</v>
      </c>
      <c r="O23" s="429"/>
      <c r="P23" s="60">
        <v>0</v>
      </c>
      <c r="Q23" s="319">
        <v>0</v>
      </c>
      <c r="R23" s="60">
        <v>0</v>
      </c>
      <c r="S23" s="319">
        <v>0</v>
      </c>
      <c r="T23" s="60">
        <v>0</v>
      </c>
      <c r="U23" s="319">
        <v>0</v>
      </c>
      <c r="V23" s="60">
        <v>0</v>
      </c>
      <c r="W23" s="322">
        <v>0</v>
      </c>
      <c r="X23" s="329"/>
      <c r="Y23" s="325"/>
      <c r="Z23" s="61"/>
      <c r="AA23" s="325"/>
      <c r="AB23" s="61"/>
      <c r="AC23" s="325"/>
      <c r="AD23" s="61"/>
      <c r="AE23" s="325"/>
    </row>
    <row r="24" spans="1:31" ht="45" customHeight="1" thickBot="1">
      <c r="A24" s="52"/>
      <c r="B24" s="67"/>
      <c r="C24" s="67" t="s">
        <v>27</v>
      </c>
      <c r="D24" s="67" t="s">
        <v>212</v>
      </c>
      <c r="E24" s="68"/>
      <c r="F24" s="68"/>
      <c r="G24" s="68"/>
      <c r="H24" s="68"/>
      <c r="I24" s="52"/>
      <c r="J24" s="52"/>
      <c r="K24" s="52"/>
      <c r="L24" s="52"/>
      <c r="M24" s="59" t="s">
        <v>186</v>
      </c>
      <c r="N24" s="59" t="s">
        <v>187</v>
      </c>
      <c r="O24" s="429"/>
      <c r="P24" s="60">
        <v>850</v>
      </c>
      <c r="Q24" s="319">
        <v>0</v>
      </c>
      <c r="R24" s="60">
        <v>850</v>
      </c>
      <c r="S24" s="319">
        <v>0</v>
      </c>
      <c r="T24" s="60">
        <v>850</v>
      </c>
      <c r="U24" s="319">
        <v>0</v>
      </c>
      <c r="V24" s="60">
        <v>850</v>
      </c>
      <c r="W24" s="322">
        <v>0</v>
      </c>
      <c r="X24" s="329"/>
      <c r="Y24" s="325"/>
      <c r="Z24" s="61"/>
      <c r="AA24" s="325"/>
      <c r="AB24" s="61"/>
      <c r="AC24" s="325"/>
      <c r="AD24" s="61"/>
      <c r="AE24" s="325"/>
    </row>
    <row r="25" spans="1:31" ht="29.45" thickBot="1">
      <c r="A25" s="70"/>
      <c r="B25" s="71" t="s">
        <v>29</v>
      </c>
      <c r="C25" s="72"/>
      <c r="D25" s="484" t="s">
        <v>213</v>
      </c>
      <c r="E25" s="485"/>
      <c r="F25" s="485"/>
      <c r="G25" s="485"/>
      <c r="H25" s="485"/>
      <c r="I25" s="485"/>
      <c r="J25" s="485"/>
      <c r="K25" s="485"/>
      <c r="L25" s="485"/>
      <c r="M25" s="485"/>
      <c r="N25" s="486"/>
      <c r="O25" s="410" t="s">
        <v>214</v>
      </c>
      <c r="P25" s="66">
        <f>SUM(P26:P28)</f>
        <v>0</v>
      </c>
      <c r="Q25" s="198">
        <f t="shared" ref="Q25:AE25" si="7">SUM(Q26:Q28)</f>
        <v>0</v>
      </c>
      <c r="R25" s="66">
        <f t="shared" si="7"/>
        <v>0</v>
      </c>
      <c r="S25" s="198">
        <f t="shared" si="7"/>
        <v>0</v>
      </c>
      <c r="T25" s="66">
        <f t="shared" si="7"/>
        <v>0</v>
      </c>
      <c r="U25" s="198">
        <f t="shared" si="7"/>
        <v>0</v>
      </c>
      <c r="V25" s="66">
        <f t="shared" si="7"/>
        <v>0</v>
      </c>
      <c r="W25" s="337">
        <f t="shared" si="7"/>
        <v>0</v>
      </c>
      <c r="X25" s="342">
        <f t="shared" si="7"/>
        <v>0</v>
      </c>
      <c r="Y25" s="198">
        <f t="shared" si="7"/>
        <v>0</v>
      </c>
      <c r="Z25" s="66">
        <f t="shared" si="7"/>
        <v>0</v>
      </c>
      <c r="AA25" s="198">
        <f t="shared" si="7"/>
        <v>0</v>
      </c>
      <c r="AB25" s="66">
        <f t="shared" si="7"/>
        <v>0</v>
      </c>
      <c r="AC25" s="198">
        <f t="shared" si="7"/>
        <v>0</v>
      </c>
      <c r="AD25" s="66">
        <f t="shared" si="7"/>
        <v>0</v>
      </c>
      <c r="AE25" s="347">
        <f t="shared" si="7"/>
        <v>0</v>
      </c>
    </row>
    <row r="26" spans="1:31" ht="72.599999999999994" thickBot="1">
      <c r="A26" s="52"/>
      <c r="B26" s="73"/>
      <c r="C26" s="73" t="s">
        <v>19</v>
      </c>
      <c r="D26" s="73" t="s">
        <v>215</v>
      </c>
      <c r="E26" s="74"/>
      <c r="F26" s="74"/>
      <c r="G26" s="74"/>
      <c r="H26" s="74"/>
      <c r="I26" s="52"/>
      <c r="J26" s="52"/>
      <c r="K26" s="52"/>
      <c r="L26" s="52"/>
      <c r="M26" s="59" t="s">
        <v>216</v>
      </c>
      <c r="N26" s="59" t="s">
        <v>187</v>
      </c>
      <c r="O26" s="429"/>
      <c r="P26" s="60">
        <v>0</v>
      </c>
      <c r="Q26" s="319">
        <v>0</v>
      </c>
      <c r="R26" s="60">
        <v>0</v>
      </c>
      <c r="S26" s="319">
        <v>0</v>
      </c>
      <c r="T26" s="60">
        <v>0</v>
      </c>
      <c r="U26" s="319">
        <v>0</v>
      </c>
      <c r="V26" s="60">
        <v>0</v>
      </c>
      <c r="W26" s="322">
        <v>0</v>
      </c>
      <c r="X26" s="329"/>
      <c r="Y26" s="325"/>
      <c r="Z26" s="61"/>
      <c r="AA26" s="325"/>
      <c r="AB26" s="61"/>
      <c r="AC26" s="325"/>
      <c r="AD26" s="61"/>
      <c r="AE26" s="325"/>
    </row>
    <row r="27" spans="1:31" ht="43.9" thickBot="1">
      <c r="A27" s="52"/>
      <c r="B27" s="52"/>
      <c r="C27" s="52" t="s">
        <v>23</v>
      </c>
      <c r="D27" s="52" t="s">
        <v>217</v>
      </c>
      <c r="E27" s="57"/>
      <c r="F27" s="57"/>
      <c r="G27" s="57"/>
      <c r="H27" s="57"/>
      <c r="I27" s="52"/>
      <c r="J27" s="52"/>
      <c r="K27" s="52"/>
      <c r="L27" s="52"/>
      <c r="M27" s="59" t="s">
        <v>186</v>
      </c>
      <c r="N27" s="59" t="s">
        <v>187</v>
      </c>
      <c r="O27" s="429"/>
      <c r="P27" s="60">
        <v>0</v>
      </c>
      <c r="Q27" s="319">
        <v>0</v>
      </c>
      <c r="R27" s="60">
        <v>0</v>
      </c>
      <c r="S27" s="319">
        <v>0</v>
      </c>
      <c r="T27" s="60">
        <v>0</v>
      </c>
      <c r="U27" s="319">
        <v>0</v>
      </c>
      <c r="V27" s="60">
        <v>0</v>
      </c>
      <c r="W27" s="322">
        <v>0</v>
      </c>
      <c r="X27" s="329"/>
      <c r="Y27" s="325"/>
      <c r="Z27" s="61"/>
      <c r="AA27" s="325"/>
      <c r="AB27" s="61"/>
      <c r="AC27" s="325"/>
      <c r="AD27" s="61"/>
      <c r="AE27" s="325"/>
    </row>
    <row r="28" spans="1:31" ht="43.9" thickBot="1">
      <c r="A28" s="52"/>
      <c r="B28" s="52"/>
      <c r="C28" s="52" t="s">
        <v>25</v>
      </c>
      <c r="D28" s="52" t="s">
        <v>218</v>
      </c>
      <c r="E28" s="57"/>
      <c r="F28" s="57"/>
      <c r="G28" s="57"/>
      <c r="H28" s="57"/>
      <c r="I28" s="52"/>
      <c r="J28" s="52"/>
      <c r="K28" s="52"/>
      <c r="L28" s="52"/>
      <c r="M28" s="59" t="s">
        <v>186</v>
      </c>
      <c r="N28" s="59" t="s">
        <v>187</v>
      </c>
      <c r="O28" s="429"/>
      <c r="P28" s="60">
        <v>0</v>
      </c>
      <c r="Q28" s="319">
        <v>0</v>
      </c>
      <c r="R28" s="60">
        <v>0</v>
      </c>
      <c r="S28" s="319">
        <v>0</v>
      </c>
      <c r="T28" s="60">
        <v>0</v>
      </c>
      <c r="U28" s="319">
        <v>0</v>
      </c>
      <c r="V28" s="60">
        <v>0</v>
      </c>
      <c r="W28" s="322">
        <v>0</v>
      </c>
      <c r="X28" s="329"/>
      <c r="Y28" s="325"/>
      <c r="Z28" s="61"/>
      <c r="AA28" s="325"/>
      <c r="AB28" s="61"/>
      <c r="AC28" s="325"/>
      <c r="AD28" s="61"/>
      <c r="AE28" s="325"/>
    </row>
    <row r="29" spans="1:31" ht="43.9" customHeight="1" thickBot="1">
      <c r="A29" s="49" t="s">
        <v>45</v>
      </c>
      <c r="B29" s="50"/>
      <c r="C29" s="50"/>
      <c r="D29" s="492" t="s">
        <v>219</v>
      </c>
      <c r="E29" s="493"/>
      <c r="F29" s="493"/>
      <c r="G29" s="493"/>
      <c r="H29" s="493"/>
      <c r="I29" s="493"/>
      <c r="J29" s="493"/>
      <c r="K29" s="493"/>
      <c r="L29" s="493"/>
      <c r="M29" s="493"/>
      <c r="N29" s="493"/>
      <c r="O29" s="494"/>
      <c r="P29" s="65">
        <f>SUM(P30,P36)</f>
        <v>3375</v>
      </c>
      <c r="Q29" s="197">
        <f t="shared" ref="Q29:AE29" si="8">SUM(Q30,Q36)</f>
        <v>2350</v>
      </c>
      <c r="R29" s="65">
        <f t="shared" si="8"/>
        <v>3375</v>
      </c>
      <c r="S29" s="197">
        <f t="shared" si="8"/>
        <v>2350</v>
      </c>
      <c r="T29" s="65">
        <f t="shared" si="8"/>
        <v>3375</v>
      </c>
      <c r="U29" s="197">
        <f t="shared" si="8"/>
        <v>2550</v>
      </c>
      <c r="V29" s="65">
        <f t="shared" si="8"/>
        <v>3375</v>
      </c>
      <c r="W29" s="336">
        <f t="shared" si="8"/>
        <v>2550</v>
      </c>
      <c r="X29" s="341">
        <f t="shared" si="8"/>
        <v>0</v>
      </c>
      <c r="Y29" s="197">
        <f t="shared" si="8"/>
        <v>0</v>
      </c>
      <c r="Z29" s="65">
        <f t="shared" si="8"/>
        <v>0</v>
      </c>
      <c r="AA29" s="197">
        <f t="shared" si="8"/>
        <v>0</v>
      </c>
      <c r="AB29" s="65">
        <f t="shared" si="8"/>
        <v>0</v>
      </c>
      <c r="AC29" s="197">
        <f t="shared" si="8"/>
        <v>0</v>
      </c>
      <c r="AD29" s="65">
        <f t="shared" si="8"/>
        <v>0</v>
      </c>
      <c r="AE29" s="345">
        <f t="shared" si="8"/>
        <v>0</v>
      </c>
    </row>
    <row r="30" spans="1:31" ht="29.45" thickBot="1">
      <c r="A30" s="52"/>
      <c r="B30" s="53" t="s">
        <v>16</v>
      </c>
      <c r="C30" s="53"/>
      <c r="D30" s="495" t="s">
        <v>220</v>
      </c>
      <c r="E30" s="496"/>
      <c r="F30" s="496"/>
      <c r="G30" s="496"/>
      <c r="H30" s="496"/>
      <c r="I30" s="496"/>
      <c r="J30" s="496"/>
      <c r="K30" s="496"/>
      <c r="L30" s="496"/>
      <c r="M30" s="496"/>
      <c r="N30" s="497"/>
      <c r="O30" s="408" t="s">
        <v>221</v>
      </c>
      <c r="P30" s="66">
        <f>SUM(P31:P35)</f>
        <v>1750</v>
      </c>
      <c r="Q30" s="198">
        <f t="shared" ref="Q30:AE30" si="9">SUM(Q31:Q35)</f>
        <v>2350</v>
      </c>
      <c r="R30" s="66">
        <f t="shared" si="9"/>
        <v>1750</v>
      </c>
      <c r="S30" s="198">
        <f t="shared" si="9"/>
        <v>2350</v>
      </c>
      <c r="T30" s="66">
        <f t="shared" si="9"/>
        <v>1750</v>
      </c>
      <c r="U30" s="198">
        <f t="shared" si="9"/>
        <v>2550</v>
      </c>
      <c r="V30" s="66">
        <f t="shared" si="9"/>
        <v>1750</v>
      </c>
      <c r="W30" s="337">
        <f t="shared" si="9"/>
        <v>2550</v>
      </c>
      <c r="X30" s="342">
        <f t="shared" si="9"/>
        <v>0</v>
      </c>
      <c r="Y30" s="198">
        <f t="shared" si="9"/>
        <v>0</v>
      </c>
      <c r="Z30" s="66">
        <f t="shared" si="9"/>
        <v>0</v>
      </c>
      <c r="AA30" s="198">
        <f t="shared" si="9"/>
        <v>0</v>
      </c>
      <c r="AB30" s="66">
        <f t="shared" si="9"/>
        <v>0</v>
      </c>
      <c r="AC30" s="198">
        <f t="shared" si="9"/>
        <v>0</v>
      </c>
      <c r="AD30" s="66">
        <f t="shared" si="9"/>
        <v>0</v>
      </c>
      <c r="AE30" s="347">
        <f t="shared" si="9"/>
        <v>0</v>
      </c>
    </row>
    <row r="31" spans="1:31" ht="29.45" thickBot="1">
      <c r="A31" s="52"/>
      <c r="B31" s="52"/>
      <c r="C31" s="52" t="s">
        <v>19</v>
      </c>
      <c r="D31" s="52" t="s">
        <v>222</v>
      </c>
      <c r="E31" s="57"/>
      <c r="F31" s="57"/>
      <c r="G31" s="57"/>
      <c r="H31" s="57"/>
      <c r="I31" s="52"/>
      <c r="J31" s="78"/>
      <c r="K31" s="78"/>
      <c r="L31" s="78"/>
      <c r="M31" s="59" t="s">
        <v>186</v>
      </c>
      <c r="N31" s="59" t="s">
        <v>187</v>
      </c>
      <c r="O31" s="429"/>
      <c r="P31" s="60">
        <v>500</v>
      </c>
      <c r="Q31" s="319">
        <v>1000</v>
      </c>
      <c r="R31" s="60">
        <v>500</v>
      </c>
      <c r="S31" s="319">
        <v>1000</v>
      </c>
      <c r="T31" s="60">
        <v>500</v>
      </c>
      <c r="U31" s="319">
        <v>1200</v>
      </c>
      <c r="V31" s="60">
        <v>500</v>
      </c>
      <c r="W31" s="322">
        <v>1200</v>
      </c>
      <c r="X31" s="329"/>
      <c r="Y31" s="325"/>
      <c r="Z31" s="61"/>
      <c r="AA31" s="325"/>
      <c r="AB31" s="61"/>
      <c r="AC31" s="325"/>
      <c r="AD31" s="61"/>
      <c r="AE31" s="325"/>
    </row>
    <row r="32" spans="1:31" ht="29.45" thickBot="1">
      <c r="A32" s="52"/>
      <c r="B32" s="67"/>
      <c r="C32" s="67" t="s">
        <v>23</v>
      </c>
      <c r="D32" s="67" t="s">
        <v>223</v>
      </c>
      <c r="E32" s="68"/>
      <c r="F32" s="68"/>
      <c r="G32" s="68"/>
      <c r="H32" s="68"/>
      <c r="I32" s="52"/>
      <c r="J32" s="52"/>
      <c r="K32" s="52"/>
      <c r="L32" s="52"/>
      <c r="M32" s="59" t="s">
        <v>186</v>
      </c>
      <c r="N32" s="59" t="s">
        <v>187</v>
      </c>
      <c r="O32" s="429"/>
      <c r="P32" s="60">
        <v>500</v>
      </c>
      <c r="Q32" s="319">
        <v>350</v>
      </c>
      <c r="R32" s="60">
        <v>500</v>
      </c>
      <c r="S32" s="319">
        <v>350</v>
      </c>
      <c r="T32" s="60">
        <v>500</v>
      </c>
      <c r="U32" s="319">
        <v>350</v>
      </c>
      <c r="V32" s="60">
        <v>500</v>
      </c>
      <c r="W32" s="322">
        <v>350</v>
      </c>
      <c r="X32" s="329"/>
      <c r="Y32" s="325"/>
      <c r="Z32" s="61"/>
      <c r="AA32" s="325"/>
      <c r="AB32" s="61"/>
      <c r="AC32" s="325"/>
      <c r="AD32" s="61"/>
      <c r="AE32" s="325"/>
    </row>
    <row r="33" spans="1:31" ht="29.45" thickBot="1">
      <c r="A33" s="52"/>
      <c r="B33" s="67"/>
      <c r="C33" s="67" t="s">
        <v>25</v>
      </c>
      <c r="D33" s="67" t="s">
        <v>224</v>
      </c>
      <c r="E33" s="68"/>
      <c r="F33" s="68"/>
      <c r="G33" s="68"/>
      <c r="H33" s="68"/>
      <c r="I33" s="52"/>
      <c r="J33" s="52"/>
      <c r="K33" s="52"/>
      <c r="L33" s="52"/>
      <c r="M33" s="59" t="s">
        <v>186</v>
      </c>
      <c r="N33" s="59" t="s">
        <v>187</v>
      </c>
      <c r="O33" s="429"/>
      <c r="P33" s="60">
        <v>250</v>
      </c>
      <c r="Q33" s="319">
        <v>500</v>
      </c>
      <c r="R33" s="60">
        <v>250</v>
      </c>
      <c r="S33" s="319">
        <v>500</v>
      </c>
      <c r="T33" s="60">
        <v>250</v>
      </c>
      <c r="U33" s="319">
        <v>500</v>
      </c>
      <c r="V33" s="60">
        <v>250</v>
      </c>
      <c r="W33" s="322">
        <v>500</v>
      </c>
      <c r="X33" s="329"/>
      <c r="Y33" s="325"/>
      <c r="Z33" s="61"/>
      <c r="AA33" s="325"/>
      <c r="AB33" s="61"/>
      <c r="AC33" s="325"/>
      <c r="AD33" s="61"/>
      <c r="AE33" s="325"/>
    </row>
    <row r="34" spans="1:31" ht="29.45" thickBot="1">
      <c r="A34" s="52"/>
      <c r="B34" s="67"/>
      <c r="C34" s="67" t="s">
        <v>27</v>
      </c>
      <c r="D34" s="67" t="s">
        <v>225</v>
      </c>
      <c r="E34" s="68"/>
      <c r="F34" s="68"/>
      <c r="G34" s="68"/>
      <c r="H34" s="68"/>
      <c r="I34" s="52"/>
      <c r="J34" s="52"/>
      <c r="K34" s="52"/>
      <c r="L34" s="52"/>
      <c r="M34" s="59" t="s">
        <v>186</v>
      </c>
      <c r="N34" s="59" t="s">
        <v>187</v>
      </c>
      <c r="O34" s="429"/>
      <c r="P34" s="60">
        <v>0</v>
      </c>
      <c r="Q34" s="319">
        <v>0</v>
      </c>
      <c r="R34" s="60">
        <v>0</v>
      </c>
      <c r="S34" s="319">
        <v>0</v>
      </c>
      <c r="T34" s="60">
        <v>0</v>
      </c>
      <c r="U34" s="319">
        <v>0</v>
      </c>
      <c r="V34" s="60">
        <v>0</v>
      </c>
      <c r="W34" s="322">
        <v>0</v>
      </c>
      <c r="X34" s="329"/>
      <c r="Y34" s="325"/>
      <c r="Z34" s="61"/>
      <c r="AA34" s="325"/>
      <c r="AB34" s="61"/>
      <c r="AC34" s="325"/>
      <c r="AD34" s="61"/>
      <c r="AE34" s="325"/>
    </row>
    <row r="35" spans="1:31" ht="58.15" thickBot="1">
      <c r="A35" s="52"/>
      <c r="B35" s="67"/>
      <c r="C35" s="67" t="s">
        <v>226</v>
      </c>
      <c r="D35" s="67" t="s">
        <v>227</v>
      </c>
      <c r="E35" s="68"/>
      <c r="F35" s="68"/>
      <c r="G35" s="68"/>
      <c r="H35" s="68"/>
      <c r="I35" s="52"/>
      <c r="J35" s="52"/>
      <c r="K35" s="52"/>
      <c r="L35" s="52"/>
      <c r="M35" s="59" t="s">
        <v>186</v>
      </c>
      <c r="N35" s="59" t="s">
        <v>187</v>
      </c>
      <c r="O35" s="429"/>
      <c r="P35" s="60">
        <v>500</v>
      </c>
      <c r="Q35" s="319">
        <v>500</v>
      </c>
      <c r="R35" s="60">
        <v>500</v>
      </c>
      <c r="S35" s="319">
        <v>500</v>
      </c>
      <c r="T35" s="60">
        <v>500</v>
      </c>
      <c r="U35" s="319">
        <v>500</v>
      </c>
      <c r="V35" s="60">
        <v>500</v>
      </c>
      <c r="W35" s="322">
        <v>500</v>
      </c>
      <c r="X35" s="329"/>
      <c r="Y35" s="325"/>
      <c r="Z35" s="61"/>
      <c r="AA35" s="325"/>
      <c r="AB35" s="61"/>
      <c r="AC35" s="325"/>
      <c r="AD35" s="61"/>
      <c r="AE35" s="325"/>
    </row>
    <row r="36" spans="1:31" ht="29.45" thickBot="1">
      <c r="A36" s="70"/>
      <c r="B36" s="71" t="s">
        <v>29</v>
      </c>
      <c r="C36" s="72"/>
      <c r="D36" s="484" t="s">
        <v>228</v>
      </c>
      <c r="E36" s="485"/>
      <c r="F36" s="485"/>
      <c r="G36" s="485"/>
      <c r="H36" s="485"/>
      <c r="I36" s="485"/>
      <c r="J36" s="485"/>
      <c r="K36" s="485"/>
      <c r="L36" s="485"/>
      <c r="M36" s="485"/>
      <c r="N36" s="486"/>
      <c r="O36" s="410" t="s">
        <v>229</v>
      </c>
      <c r="P36" s="66">
        <f>SUM(P37:P39)</f>
        <v>1625</v>
      </c>
      <c r="Q36" s="198">
        <f t="shared" ref="Q36:AE36" si="10">SUM(Q37:Q39)</f>
        <v>0</v>
      </c>
      <c r="R36" s="66">
        <f t="shared" si="10"/>
        <v>1625</v>
      </c>
      <c r="S36" s="198">
        <f t="shared" si="10"/>
        <v>0</v>
      </c>
      <c r="T36" s="66">
        <f t="shared" si="10"/>
        <v>1625</v>
      </c>
      <c r="U36" s="198">
        <f t="shared" si="10"/>
        <v>0</v>
      </c>
      <c r="V36" s="66">
        <f t="shared" si="10"/>
        <v>1625</v>
      </c>
      <c r="W36" s="337">
        <f t="shared" si="10"/>
        <v>0</v>
      </c>
      <c r="X36" s="342">
        <f t="shared" si="10"/>
        <v>0</v>
      </c>
      <c r="Y36" s="198">
        <f t="shared" si="10"/>
        <v>0</v>
      </c>
      <c r="Z36" s="66">
        <f t="shared" si="10"/>
        <v>0</v>
      </c>
      <c r="AA36" s="198">
        <f t="shared" si="10"/>
        <v>0</v>
      </c>
      <c r="AB36" s="66">
        <f t="shared" si="10"/>
        <v>0</v>
      </c>
      <c r="AC36" s="198">
        <f t="shared" si="10"/>
        <v>0</v>
      </c>
      <c r="AD36" s="66">
        <f t="shared" si="10"/>
        <v>0</v>
      </c>
      <c r="AE36" s="347">
        <f t="shared" si="10"/>
        <v>0</v>
      </c>
    </row>
    <row r="37" spans="1:31" ht="58.15" thickBot="1">
      <c r="A37" s="52"/>
      <c r="B37" s="73"/>
      <c r="C37" s="73" t="s">
        <v>19</v>
      </c>
      <c r="D37" s="73" t="s">
        <v>230</v>
      </c>
      <c r="E37" s="74"/>
      <c r="F37" s="74"/>
      <c r="G37" s="74"/>
      <c r="H37" s="74"/>
      <c r="I37" s="52"/>
      <c r="J37" s="52"/>
      <c r="K37" s="52"/>
      <c r="L37" s="52"/>
      <c r="M37" s="59" t="s">
        <v>186</v>
      </c>
      <c r="N37" s="59" t="s">
        <v>187</v>
      </c>
      <c r="O37" s="429"/>
      <c r="P37" s="60">
        <v>1000</v>
      </c>
      <c r="Q37" s="319">
        <v>0</v>
      </c>
      <c r="R37" s="60">
        <v>1000</v>
      </c>
      <c r="S37" s="319">
        <v>0</v>
      </c>
      <c r="T37" s="60">
        <v>1000</v>
      </c>
      <c r="U37" s="319">
        <v>0</v>
      </c>
      <c r="V37" s="60">
        <v>1000</v>
      </c>
      <c r="W37" s="322">
        <v>0</v>
      </c>
      <c r="X37" s="329"/>
      <c r="Y37" s="325"/>
      <c r="Z37" s="61"/>
      <c r="AA37" s="325"/>
      <c r="AB37" s="61"/>
      <c r="AC37" s="325"/>
      <c r="AD37" s="61"/>
      <c r="AE37" s="325"/>
    </row>
    <row r="38" spans="1:31" ht="29.45" thickBot="1">
      <c r="A38" s="52"/>
      <c r="B38" s="52"/>
      <c r="C38" s="52" t="s">
        <v>23</v>
      </c>
      <c r="D38" s="52" t="s">
        <v>231</v>
      </c>
      <c r="E38" s="57"/>
      <c r="F38" s="57"/>
      <c r="G38" s="57"/>
      <c r="H38" s="57"/>
      <c r="I38" s="52"/>
      <c r="J38" s="52"/>
      <c r="K38" s="52"/>
      <c r="L38" s="52"/>
      <c r="M38" s="59" t="s">
        <v>186</v>
      </c>
      <c r="N38" s="59" t="s">
        <v>187</v>
      </c>
      <c r="O38" s="429"/>
      <c r="P38" s="60">
        <v>500</v>
      </c>
      <c r="Q38" s="319">
        <v>0</v>
      </c>
      <c r="R38" s="60">
        <v>500</v>
      </c>
      <c r="S38" s="319">
        <v>0</v>
      </c>
      <c r="T38" s="60">
        <v>500</v>
      </c>
      <c r="U38" s="319">
        <v>0</v>
      </c>
      <c r="V38" s="60">
        <v>500</v>
      </c>
      <c r="W38" s="322">
        <v>0</v>
      </c>
      <c r="X38" s="329"/>
      <c r="Y38" s="325"/>
      <c r="Z38" s="61"/>
      <c r="AA38" s="325"/>
      <c r="AB38" s="61"/>
      <c r="AC38" s="325"/>
      <c r="AD38" s="61"/>
      <c r="AE38" s="325"/>
    </row>
    <row r="39" spans="1:31" ht="29.45" thickBot="1">
      <c r="A39" s="52"/>
      <c r="B39" s="52"/>
      <c r="C39" s="52" t="s">
        <v>25</v>
      </c>
      <c r="D39" s="52" t="s">
        <v>232</v>
      </c>
      <c r="E39" s="57"/>
      <c r="F39" s="57"/>
      <c r="G39" s="57"/>
      <c r="H39" s="57"/>
      <c r="I39" s="52"/>
      <c r="J39" s="52"/>
      <c r="K39" s="52"/>
      <c r="L39" s="52"/>
      <c r="M39" s="59" t="s">
        <v>186</v>
      </c>
      <c r="N39" s="59" t="s">
        <v>187</v>
      </c>
      <c r="O39" s="429"/>
      <c r="P39" s="60">
        <v>125</v>
      </c>
      <c r="Q39" s="319">
        <v>0</v>
      </c>
      <c r="R39" s="60">
        <v>125</v>
      </c>
      <c r="S39" s="319">
        <v>0</v>
      </c>
      <c r="T39" s="60">
        <v>125</v>
      </c>
      <c r="U39" s="319">
        <v>0</v>
      </c>
      <c r="V39" s="60">
        <v>125</v>
      </c>
      <c r="W39" s="322">
        <v>0</v>
      </c>
      <c r="X39" s="329"/>
      <c r="Y39" s="325"/>
      <c r="Z39" s="61"/>
      <c r="AA39" s="325"/>
      <c r="AB39" s="61"/>
      <c r="AC39" s="325"/>
      <c r="AD39" s="61"/>
      <c r="AE39" s="325"/>
    </row>
    <row r="40" spans="1:31" ht="40.9" customHeight="1" thickBot="1">
      <c r="A40" s="49" t="s">
        <v>233</v>
      </c>
      <c r="B40" s="50"/>
      <c r="C40" s="50"/>
      <c r="D40" s="492" t="s">
        <v>234</v>
      </c>
      <c r="E40" s="493"/>
      <c r="F40" s="493"/>
      <c r="G40" s="493"/>
      <c r="H40" s="493"/>
      <c r="I40" s="493"/>
      <c r="J40" s="493"/>
      <c r="K40" s="493"/>
      <c r="L40" s="493"/>
      <c r="M40" s="493"/>
      <c r="N40" s="493"/>
      <c r="O40" s="494"/>
      <c r="P40" s="65">
        <f>SUM(P41,P45)</f>
        <v>1000</v>
      </c>
      <c r="Q40" s="197">
        <f t="shared" ref="Q40:AE40" si="11">SUM(Q41,Q45)</f>
        <v>0</v>
      </c>
      <c r="R40" s="65">
        <f t="shared" si="11"/>
        <v>1000</v>
      </c>
      <c r="S40" s="197">
        <f t="shared" si="11"/>
        <v>0</v>
      </c>
      <c r="T40" s="65">
        <f t="shared" si="11"/>
        <v>1000</v>
      </c>
      <c r="U40" s="197">
        <f t="shared" si="11"/>
        <v>0</v>
      </c>
      <c r="V40" s="65">
        <f t="shared" si="11"/>
        <v>1000</v>
      </c>
      <c r="W40" s="336">
        <f t="shared" si="11"/>
        <v>0</v>
      </c>
      <c r="X40" s="341">
        <f t="shared" si="11"/>
        <v>0</v>
      </c>
      <c r="Y40" s="197">
        <f t="shared" si="11"/>
        <v>0</v>
      </c>
      <c r="Z40" s="65">
        <f t="shared" si="11"/>
        <v>0</v>
      </c>
      <c r="AA40" s="197">
        <f t="shared" si="11"/>
        <v>0</v>
      </c>
      <c r="AB40" s="65">
        <f t="shared" si="11"/>
        <v>0</v>
      </c>
      <c r="AC40" s="197">
        <f t="shared" si="11"/>
        <v>0</v>
      </c>
      <c r="AD40" s="65">
        <f t="shared" si="11"/>
        <v>0</v>
      </c>
      <c r="AE40" s="345">
        <f t="shared" si="11"/>
        <v>0</v>
      </c>
    </row>
    <row r="41" spans="1:31" ht="34.15" customHeight="1" thickBot="1">
      <c r="A41" s="52"/>
      <c r="B41" s="53" t="s">
        <v>16</v>
      </c>
      <c r="C41" s="53"/>
      <c r="D41" s="454" t="s">
        <v>235</v>
      </c>
      <c r="E41" s="455"/>
      <c r="F41" s="455"/>
      <c r="G41" s="455"/>
      <c r="H41" s="455"/>
      <c r="I41" s="455"/>
      <c r="J41" s="455"/>
      <c r="K41" s="455"/>
      <c r="L41" s="455"/>
      <c r="M41" s="455"/>
      <c r="N41" s="456"/>
      <c r="O41" s="99" t="s">
        <v>236</v>
      </c>
      <c r="P41" s="66">
        <f>SUM(P42:P44)</f>
        <v>1000</v>
      </c>
      <c r="Q41" s="198">
        <f t="shared" ref="Q41:AE41" si="12">SUM(Q42:Q44)</f>
        <v>0</v>
      </c>
      <c r="R41" s="66">
        <f t="shared" si="12"/>
        <v>1000</v>
      </c>
      <c r="S41" s="198">
        <f t="shared" si="12"/>
        <v>0</v>
      </c>
      <c r="T41" s="66">
        <f t="shared" si="12"/>
        <v>1000</v>
      </c>
      <c r="U41" s="198">
        <f t="shared" si="12"/>
        <v>0</v>
      </c>
      <c r="V41" s="66">
        <f t="shared" si="12"/>
        <v>1000</v>
      </c>
      <c r="W41" s="337">
        <f t="shared" si="12"/>
        <v>0</v>
      </c>
      <c r="X41" s="342">
        <f t="shared" si="12"/>
        <v>0</v>
      </c>
      <c r="Y41" s="198">
        <f t="shared" si="12"/>
        <v>0</v>
      </c>
      <c r="Z41" s="66">
        <f t="shared" si="12"/>
        <v>0</v>
      </c>
      <c r="AA41" s="198">
        <f t="shared" si="12"/>
        <v>0</v>
      </c>
      <c r="AB41" s="66">
        <f t="shared" si="12"/>
        <v>0</v>
      </c>
      <c r="AC41" s="198">
        <f t="shared" si="12"/>
        <v>0</v>
      </c>
      <c r="AD41" s="66">
        <f t="shared" si="12"/>
        <v>0</v>
      </c>
      <c r="AE41" s="347">
        <f t="shared" si="12"/>
        <v>0</v>
      </c>
    </row>
    <row r="42" spans="1:31" ht="43.9" thickBot="1">
      <c r="A42" s="52"/>
      <c r="B42" s="52"/>
      <c r="C42" s="52" t="s">
        <v>19</v>
      </c>
      <c r="D42" s="52" t="s">
        <v>237</v>
      </c>
      <c r="E42" s="57"/>
      <c r="F42" s="58"/>
      <c r="G42" s="58"/>
      <c r="H42" s="58"/>
      <c r="I42" s="52"/>
      <c r="J42" s="52"/>
      <c r="K42" s="52"/>
      <c r="L42" s="52"/>
      <c r="M42" s="59" t="s">
        <v>204</v>
      </c>
      <c r="N42" s="59" t="s">
        <v>187</v>
      </c>
      <c r="O42" s="429"/>
      <c r="P42" s="60">
        <v>0</v>
      </c>
      <c r="Q42" s="319">
        <v>0</v>
      </c>
      <c r="R42" s="60">
        <v>0</v>
      </c>
      <c r="S42" s="319">
        <v>0</v>
      </c>
      <c r="T42" s="60">
        <v>0</v>
      </c>
      <c r="U42" s="319">
        <v>0</v>
      </c>
      <c r="V42" s="60">
        <v>0</v>
      </c>
      <c r="W42" s="322">
        <v>0</v>
      </c>
      <c r="X42" s="329"/>
      <c r="Y42" s="325"/>
      <c r="Z42" s="61"/>
      <c r="AA42" s="325"/>
      <c r="AB42" s="61"/>
      <c r="AC42" s="325"/>
      <c r="AD42" s="61"/>
      <c r="AE42" s="325"/>
    </row>
    <row r="43" spans="1:31" ht="43.9" thickBot="1">
      <c r="A43" s="52"/>
      <c r="B43" s="67"/>
      <c r="C43" s="67" t="s">
        <v>23</v>
      </c>
      <c r="D43" s="67" t="s">
        <v>238</v>
      </c>
      <c r="E43" s="79"/>
      <c r="F43" s="68"/>
      <c r="G43" s="68"/>
      <c r="H43" s="68"/>
      <c r="I43" s="52"/>
      <c r="J43" s="52"/>
      <c r="K43" s="52"/>
      <c r="L43" s="52"/>
      <c r="M43" s="59" t="s">
        <v>204</v>
      </c>
      <c r="N43" s="59" t="s">
        <v>187</v>
      </c>
      <c r="O43" s="429"/>
      <c r="P43" s="60">
        <v>0</v>
      </c>
      <c r="Q43" s="319">
        <v>0</v>
      </c>
      <c r="R43" s="60">
        <v>0</v>
      </c>
      <c r="S43" s="319">
        <v>0</v>
      </c>
      <c r="T43" s="60">
        <v>0</v>
      </c>
      <c r="U43" s="319">
        <v>0</v>
      </c>
      <c r="V43" s="60">
        <v>0</v>
      </c>
      <c r="W43" s="322">
        <v>0</v>
      </c>
      <c r="X43" s="329"/>
      <c r="Y43" s="325"/>
      <c r="Z43" s="61"/>
      <c r="AA43" s="325"/>
      <c r="AB43" s="61"/>
      <c r="AC43" s="325"/>
      <c r="AD43" s="61"/>
      <c r="AE43" s="325"/>
    </row>
    <row r="44" spans="1:31" ht="43.9" thickBot="1">
      <c r="A44" s="52"/>
      <c r="B44" s="52"/>
      <c r="C44" s="52" t="s">
        <v>25</v>
      </c>
      <c r="D44" s="67" t="s">
        <v>239</v>
      </c>
      <c r="E44" s="79"/>
      <c r="F44" s="68"/>
      <c r="G44" s="68"/>
      <c r="H44" s="68"/>
      <c r="I44" s="67"/>
      <c r="J44" s="67"/>
      <c r="K44" s="67"/>
      <c r="L44" s="67"/>
      <c r="M44" s="59" t="s">
        <v>204</v>
      </c>
      <c r="N44" s="59" t="s">
        <v>187</v>
      </c>
      <c r="O44" s="429"/>
      <c r="P44" s="60">
        <v>1000</v>
      </c>
      <c r="Q44" s="319">
        <v>0</v>
      </c>
      <c r="R44" s="60">
        <v>1000</v>
      </c>
      <c r="S44" s="319">
        <v>0</v>
      </c>
      <c r="T44" s="60">
        <v>1000</v>
      </c>
      <c r="U44" s="319">
        <v>0</v>
      </c>
      <c r="V44" s="60">
        <v>1000</v>
      </c>
      <c r="W44" s="322">
        <v>0</v>
      </c>
      <c r="X44" s="329"/>
      <c r="Y44" s="325"/>
      <c r="Z44" s="61"/>
      <c r="AA44" s="325"/>
      <c r="AB44" s="61"/>
      <c r="AC44" s="325"/>
      <c r="AD44" s="61"/>
      <c r="AE44" s="325"/>
    </row>
    <row r="45" spans="1:31" ht="33.6" customHeight="1" thickBot="1">
      <c r="A45" s="70"/>
      <c r="B45" s="71" t="s">
        <v>29</v>
      </c>
      <c r="C45" s="72"/>
      <c r="D45" s="487" t="s">
        <v>240</v>
      </c>
      <c r="E45" s="488"/>
      <c r="F45" s="488"/>
      <c r="G45" s="488"/>
      <c r="H45" s="488"/>
      <c r="I45" s="488"/>
      <c r="J45" s="488"/>
      <c r="K45" s="488"/>
      <c r="L45" s="488"/>
      <c r="M45" s="488"/>
      <c r="N45" s="489"/>
      <c r="O45" s="99" t="s">
        <v>241</v>
      </c>
      <c r="P45" s="66">
        <f>SUM(P46:P49)</f>
        <v>0</v>
      </c>
      <c r="Q45" s="198">
        <f t="shared" ref="Q45:AE45" si="13">SUM(Q46:Q49)</f>
        <v>0</v>
      </c>
      <c r="R45" s="66">
        <f t="shared" si="13"/>
        <v>0</v>
      </c>
      <c r="S45" s="198">
        <f t="shared" si="13"/>
        <v>0</v>
      </c>
      <c r="T45" s="66">
        <f t="shared" si="13"/>
        <v>0</v>
      </c>
      <c r="U45" s="198">
        <f t="shared" si="13"/>
        <v>0</v>
      </c>
      <c r="V45" s="66">
        <f t="shared" si="13"/>
        <v>0</v>
      </c>
      <c r="W45" s="337">
        <f t="shared" si="13"/>
        <v>0</v>
      </c>
      <c r="X45" s="342">
        <f t="shared" si="13"/>
        <v>0</v>
      </c>
      <c r="Y45" s="198">
        <f t="shared" si="13"/>
        <v>0</v>
      </c>
      <c r="Z45" s="66">
        <f t="shared" si="13"/>
        <v>0</v>
      </c>
      <c r="AA45" s="198">
        <f t="shared" si="13"/>
        <v>0</v>
      </c>
      <c r="AB45" s="66">
        <f t="shared" si="13"/>
        <v>0</v>
      </c>
      <c r="AC45" s="198">
        <f t="shared" si="13"/>
        <v>0</v>
      </c>
      <c r="AD45" s="66">
        <f t="shared" si="13"/>
        <v>0</v>
      </c>
      <c r="AE45" s="347">
        <f t="shared" si="13"/>
        <v>0</v>
      </c>
    </row>
    <row r="46" spans="1:31" ht="43.9" thickBot="1">
      <c r="A46" s="52"/>
      <c r="B46" s="73"/>
      <c r="C46" s="73" t="s">
        <v>19</v>
      </c>
      <c r="D46" s="73" t="s">
        <v>242</v>
      </c>
      <c r="E46" s="211"/>
      <c r="F46" s="74"/>
      <c r="G46" s="80"/>
      <c r="H46" s="80"/>
      <c r="I46" s="73"/>
      <c r="J46" s="73"/>
      <c r="K46" s="73"/>
      <c r="L46" s="73"/>
      <c r="M46" s="59" t="s">
        <v>204</v>
      </c>
      <c r="N46" s="59" t="s">
        <v>243</v>
      </c>
      <c r="O46" s="429"/>
      <c r="P46" s="60">
        <v>0</v>
      </c>
      <c r="Q46" s="319">
        <v>0</v>
      </c>
      <c r="R46" s="60">
        <v>0</v>
      </c>
      <c r="S46" s="319">
        <v>0</v>
      </c>
      <c r="T46" s="60">
        <v>0</v>
      </c>
      <c r="U46" s="319">
        <v>0</v>
      </c>
      <c r="V46" s="60">
        <v>0</v>
      </c>
      <c r="W46" s="322">
        <v>0</v>
      </c>
      <c r="X46" s="329"/>
      <c r="Y46" s="325"/>
      <c r="Z46" s="61"/>
      <c r="AA46" s="325"/>
      <c r="AB46" s="61"/>
      <c r="AC46" s="325"/>
      <c r="AD46" s="61"/>
      <c r="AE46" s="325"/>
    </row>
    <row r="47" spans="1:31" ht="43.9" thickBot="1">
      <c r="A47" s="52"/>
      <c r="B47" s="52"/>
      <c r="C47" s="52" t="s">
        <v>23</v>
      </c>
      <c r="D47" s="52" t="s">
        <v>244</v>
      </c>
      <c r="E47" s="212"/>
      <c r="F47" s="212"/>
      <c r="G47" s="57"/>
      <c r="H47" s="58"/>
      <c r="I47" s="81"/>
      <c r="J47" s="81"/>
      <c r="K47" s="81"/>
      <c r="L47" s="81"/>
      <c r="M47" s="59" t="s">
        <v>204</v>
      </c>
      <c r="N47" s="59" t="s">
        <v>243</v>
      </c>
      <c r="O47" s="429"/>
      <c r="P47" s="60">
        <v>0</v>
      </c>
      <c r="Q47" s="319">
        <v>0</v>
      </c>
      <c r="R47" s="60">
        <v>0</v>
      </c>
      <c r="S47" s="319">
        <v>0</v>
      </c>
      <c r="T47" s="60">
        <v>0</v>
      </c>
      <c r="U47" s="319">
        <v>0</v>
      </c>
      <c r="V47" s="60">
        <v>0</v>
      </c>
      <c r="W47" s="322">
        <v>0</v>
      </c>
      <c r="X47" s="343"/>
      <c r="Y47" s="339"/>
      <c r="Z47" s="55"/>
      <c r="AA47" s="339"/>
      <c r="AB47" s="55"/>
      <c r="AC47" s="339"/>
      <c r="AD47" s="55"/>
      <c r="AE47" s="339"/>
    </row>
    <row r="48" spans="1:31" ht="43.9" thickBot="1">
      <c r="A48" s="52"/>
      <c r="B48" s="52"/>
      <c r="C48" s="52" t="s">
        <v>25</v>
      </c>
      <c r="D48" s="52" t="s">
        <v>245</v>
      </c>
      <c r="E48" s="58"/>
      <c r="F48" s="212"/>
      <c r="G48" s="57"/>
      <c r="H48" s="57"/>
      <c r="I48" s="52"/>
      <c r="J48" s="52"/>
      <c r="K48" s="52"/>
      <c r="L48" s="52"/>
      <c r="M48" s="59" t="s">
        <v>204</v>
      </c>
      <c r="N48" s="59" t="s">
        <v>243</v>
      </c>
      <c r="O48" s="429"/>
      <c r="P48" s="60">
        <v>0</v>
      </c>
      <c r="Q48" s="319">
        <v>0</v>
      </c>
      <c r="R48" s="60">
        <v>0</v>
      </c>
      <c r="S48" s="319">
        <v>0</v>
      </c>
      <c r="T48" s="60">
        <v>0</v>
      </c>
      <c r="U48" s="319">
        <v>0</v>
      </c>
      <c r="V48" s="60">
        <v>0</v>
      </c>
      <c r="W48" s="322">
        <v>0</v>
      </c>
      <c r="X48" s="329"/>
      <c r="Y48" s="325"/>
      <c r="Z48" s="61"/>
      <c r="AA48" s="325"/>
      <c r="AB48" s="61"/>
      <c r="AC48" s="325"/>
      <c r="AD48" s="61"/>
      <c r="AE48" s="325"/>
    </row>
    <row r="49" spans="1:31" ht="72.599999999999994" thickBot="1">
      <c r="A49" s="52"/>
      <c r="B49" s="52"/>
      <c r="C49" s="52" t="s">
        <v>27</v>
      </c>
      <c r="D49" s="52" t="s">
        <v>246</v>
      </c>
      <c r="E49" s="58"/>
      <c r="F49" s="58"/>
      <c r="G49" s="212"/>
      <c r="H49" s="57"/>
      <c r="I49" s="82"/>
      <c r="J49" s="82"/>
      <c r="K49" s="82"/>
      <c r="L49" s="82"/>
      <c r="M49" s="59" t="s">
        <v>204</v>
      </c>
      <c r="N49" s="59" t="s">
        <v>243</v>
      </c>
      <c r="O49" s="429"/>
      <c r="P49" s="60">
        <v>0</v>
      </c>
      <c r="Q49" s="319">
        <v>0</v>
      </c>
      <c r="R49" s="60">
        <v>0</v>
      </c>
      <c r="S49" s="319">
        <v>0</v>
      </c>
      <c r="T49" s="60">
        <v>0</v>
      </c>
      <c r="U49" s="319">
        <v>0</v>
      </c>
      <c r="V49" s="60">
        <v>0</v>
      </c>
      <c r="W49" s="322">
        <v>0</v>
      </c>
      <c r="X49" s="329"/>
      <c r="Y49" s="325"/>
      <c r="Z49" s="61"/>
      <c r="AA49" s="325"/>
      <c r="AB49" s="61"/>
      <c r="AC49" s="325"/>
      <c r="AD49" s="61"/>
      <c r="AE49" s="325"/>
    </row>
    <row r="50" spans="1:31" ht="15" thickBot="1">
      <c r="A50" s="52"/>
      <c r="B50" s="52"/>
      <c r="C50" s="457"/>
      <c r="D50" s="458"/>
      <c r="E50" s="458"/>
      <c r="F50" s="458"/>
      <c r="G50" s="458"/>
      <c r="H50" s="458"/>
      <c r="I50" s="458"/>
      <c r="J50" s="458"/>
      <c r="K50" s="458"/>
      <c r="L50" s="458"/>
      <c r="M50" s="458"/>
      <c r="N50" s="459"/>
      <c r="O50" s="407"/>
      <c r="P50" s="83">
        <f>SUM(P40,P29,P19,P4)</f>
        <v>6725</v>
      </c>
      <c r="Q50" s="213">
        <f t="shared" ref="Q50:AE50" si="14">SUM(Q40,Q29,Q19,Q4)</f>
        <v>2350</v>
      </c>
      <c r="R50" s="83">
        <f t="shared" si="14"/>
        <v>6725</v>
      </c>
      <c r="S50" s="213">
        <f t="shared" si="14"/>
        <v>2350</v>
      </c>
      <c r="T50" s="83">
        <f t="shared" si="14"/>
        <v>6725</v>
      </c>
      <c r="U50" s="213">
        <f t="shared" si="14"/>
        <v>2550</v>
      </c>
      <c r="V50" s="83">
        <f t="shared" si="14"/>
        <v>6725</v>
      </c>
      <c r="W50" s="338">
        <f t="shared" si="14"/>
        <v>2550</v>
      </c>
      <c r="X50" s="344">
        <f t="shared" si="14"/>
        <v>0</v>
      </c>
      <c r="Y50" s="213">
        <f t="shared" si="14"/>
        <v>0</v>
      </c>
      <c r="Z50" s="83">
        <f t="shared" si="14"/>
        <v>0</v>
      </c>
      <c r="AA50" s="213">
        <f t="shared" si="14"/>
        <v>0</v>
      </c>
      <c r="AB50" s="83">
        <f t="shared" si="14"/>
        <v>0</v>
      </c>
      <c r="AC50" s="213">
        <f t="shared" si="14"/>
        <v>0</v>
      </c>
      <c r="AD50" s="83">
        <f t="shared" si="14"/>
        <v>0</v>
      </c>
      <c r="AE50" s="348">
        <f t="shared" si="14"/>
        <v>0</v>
      </c>
    </row>
  </sheetData>
  <mergeCells count="35">
    <mergeCell ref="O2:O3"/>
    <mergeCell ref="D4:O4"/>
    <mergeCell ref="D19:O19"/>
    <mergeCell ref="D29:O29"/>
    <mergeCell ref="D40:O40"/>
    <mergeCell ref="D30:N30"/>
    <mergeCell ref="D16:N16"/>
    <mergeCell ref="D20:N20"/>
    <mergeCell ref="D25:N25"/>
    <mergeCell ref="N2:N3"/>
    <mergeCell ref="D5:N5"/>
    <mergeCell ref="D8:N8"/>
    <mergeCell ref="D12:N12"/>
    <mergeCell ref="I2:I3"/>
    <mergeCell ref="J2:J3"/>
    <mergeCell ref="K2:K3"/>
    <mergeCell ref="A1:D1"/>
    <mergeCell ref="E1:H1"/>
    <mergeCell ref="I1:L1"/>
    <mergeCell ref="P1:W1"/>
    <mergeCell ref="X1:AE1"/>
    <mergeCell ref="A2:A3"/>
    <mergeCell ref="B2:B3"/>
    <mergeCell ref="C2:C3"/>
    <mergeCell ref="D2:D3"/>
    <mergeCell ref="E2:E3"/>
    <mergeCell ref="D36:N36"/>
    <mergeCell ref="D41:N41"/>
    <mergeCell ref="D45:N45"/>
    <mergeCell ref="C50:N50"/>
    <mergeCell ref="L2:L3"/>
    <mergeCell ref="M2:M3"/>
    <mergeCell ref="F2:F3"/>
    <mergeCell ref="G2:G3"/>
    <mergeCell ref="H2:H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8894C-B8B8-4EF3-A22B-48D2EDB89737}">
  <sheetPr>
    <tabColor rgb="FF92D050"/>
  </sheetPr>
  <dimension ref="A1:AE27"/>
  <sheetViews>
    <sheetView topLeftCell="C11" workbookViewId="0">
      <selection activeCell="M13" sqref="M13"/>
    </sheetView>
  </sheetViews>
  <sheetFormatPr defaultColWidth="8.85546875" defaultRowHeight="14.45"/>
  <cols>
    <col min="1" max="1" width="7" style="1" customWidth="1"/>
    <col min="2" max="2" width="8.42578125" style="1" customWidth="1"/>
    <col min="3" max="3" width="7.28515625" style="1" customWidth="1"/>
    <col min="4" max="4" width="58.28515625" style="1" bestFit="1" customWidth="1"/>
    <col min="5" max="12" width="5.7109375" style="1" customWidth="1"/>
    <col min="13" max="13" width="9.7109375" style="1" customWidth="1"/>
    <col min="14" max="14" width="8.85546875" style="1" customWidth="1"/>
    <col min="15" max="15" width="20.28515625" style="1" customWidth="1"/>
    <col min="16" max="16" width="11.42578125" style="15" customWidth="1"/>
    <col min="17" max="17" width="9.7109375" style="15" customWidth="1"/>
    <col min="18" max="18" width="12.28515625" style="15" customWidth="1"/>
    <col min="19" max="19" width="9.7109375" style="15" customWidth="1"/>
    <col min="20" max="20" width="12.28515625" style="15" customWidth="1"/>
    <col min="21" max="21" width="9.7109375" style="15" customWidth="1"/>
    <col min="22" max="22" width="12.28515625" style="15" customWidth="1"/>
    <col min="23" max="31" width="9.7109375" style="15" customWidth="1"/>
  </cols>
  <sheetData>
    <row r="1" spans="1:31" ht="42" customHeight="1" thickBot="1">
      <c r="A1" s="464" t="s">
        <v>247</v>
      </c>
      <c r="B1" s="465"/>
      <c r="C1" s="465"/>
      <c r="D1" s="466"/>
      <c r="E1" s="467" t="s">
        <v>1</v>
      </c>
      <c r="F1" s="462"/>
      <c r="G1" s="462"/>
      <c r="H1" s="463"/>
      <c r="I1" s="467" t="s">
        <v>2</v>
      </c>
      <c r="J1" s="462"/>
      <c r="K1" s="462"/>
      <c r="L1" s="463"/>
      <c r="M1" s="43"/>
      <c r="N1" s="44"/>
      <c r="O1" s="428"/>
      <c r="P1" s="467" t="s">
        <v>3</v>
      </c>
      <c r="Q1" s="462"/>
      <c r="R1" s="462"/>
      <c r="S1" s="462"/>
      <c r="T1" s="462"/>
      <c r="U1" s="462"/>
      <c r="V1" s="462"/>
      <c r="W1" s="468"/>
      <c r="X1" s="462" t="s">
        <v>4</v>
      </c>
      <c r="Y1" s="462"/>
      <c r="Z1" s="462"/>
      <c r="AA1" s="462"/>
      <c r="AB1" s="462"/>
      <c r="AC1" s="462"/>
      <c r="AD1" s="462"/>
      <c r="AE1" s="463"/>
    </row>
    <row r="2" spans="1:31" ht="25.15" customHeight="1">
      <c r="A2" s="469" t="s">
        <v>5</v>
      </c>
      <c r="B2" s="469" t="s">
        <v>6</v>
      </c>
      <c r="C2" s="469" t="s">
        <v>7</v>
      </c>
      <c r="D2" s="469" t="s">
        <v>8</v>
      </c>
      <c r="E2" s="460">
        <v>2025</v>
      </c>
      <c r="F2" s="460">
        <v>2026</v>
      </c>
      <c r="G2" s="460">
        <v>2027</v>
      </c>
      <c r="H2" s="460">
        <v>2028</v>
      </c>
      <c r="I2" s="460">
        <v>2025</v>
      </c>
      <c r="J2" s="460">
        <v>2026</v>
      </c>
      <c r="K2" s="460">
        <v>2027</v>
      </c>
      <c r="L2" s="460">
        <v>2028</v>
      </c>
      <c r="M2" s="460" t="s">
        <v>9</v>
      </c>
      <c r="N2" s="460" t="s">
        <v>55</v>
      </c>
      <c r="O2" s="490" t="s">
        <v>11</v>
      </c>
      <c r="P2" s="45" t="s">
        <v>12</v>
      </c>
      <c r="Q2" s="47" t="s">
        <v>13</v>
      </c>
      <c r="R2" s="45" t="s">
        <v>12</v>
      </c>
      <c r="S2" s="47" t="s">
        <v>13</v>
      </c>
      <c r="T2" s="45" t="s">
        <v>12</v>
      </c>
      <c r="U2" s="47" t="s">
        <v>13</v>
      </c>
      <c r="V2" s="45" t="s">
        <v>12</v>
      </c>
      <c r="W2" s="353" t="s">
        <v>13</v>
      </c>
      <c r="X2" s="178" t="s">
        <v>12</v>
      </c>
      <c r="Y2" s="47" t="s">
        <v>13</v>
      </c>
      <c r="Z2" s="45" t="s">
        <v>12</v>
      </c>
      <c r="AA2" s="47" t="s">
        <v>13</v>
      </c>
      <c r="AB2" s="45" t="s">
        <v>12</v>
      </c>
      <c r="AC2" s="47" t="s">
        <v>13</v>
      </c>
      <c r="AD2" s="45" t="s">
        <v>12</v>
      </c>
      <c r="AE2" s="47" t="s">
        <v>13</v>
      </c>
    </row>
    <row r="3" spans="1:31" ht="15" thickBot="1">
      <c r="A3" s="470"/>
      <c r="B3" s="470"/>
      <c r="C3" s="470"/>
      <c r="D3" s="470"/>
      <c r="E3" s="461"/>
      <c r="F3" s="461"/>
      <c r="G3" s="461"/>
      <c r="H3" s="461"/>
      <c r="I3" s="461"/>
      <c r="J3" s="461"/>
      <c r="K3" s="461"/>
      <c r="L3" s="461"/>
      <c r="M3" s="461"/>
      <c r="N3" s="461"/>
      <c r="O3" s="491"/>
      <c r="P3" s="46">
        <v>2025</v>
      </c>
      <c r="Q3" s="324">
        <v>2025</v>
      </c>
      <c r="R3" s="46">
        <v>2026</v>
      </c>
      <c r="S3" s="324">
        <v>2026</v>
      </c>
      <c r="T3" s="46">
        <v>2027</v>
      </c>
      <c r="U3" s="324">
        <v>2027</v>
      </c>
      <c r="V3" s="46">
        <v>2028</v>
      </c>
      <c r="W3" s="335">
        <v>2028</v>
      </c>
      <c r="X3" s="179">
        <v>2025</v>
      </c>
      <c r="Y3" s="48">
        <v>2025</v>
      </c>
      <c r="Z3" s="46">
        <v>2026</v>
      </c>
      <c r="AA3" s="48">
        <v>2026</v>
      </c>
      <c r="AB3" s="46">
        <v>2027</v>
      </c>
      <c r="AC3" s="48">
        <v>2027</v>
      </c>
      <c r="AD3" s="46">
        <v>2028</v>
      </c>
      <c r="AE3" s="48">
        <v>2028</v>
      </c>
    </row>
    <row r="4" spans="1:31" ht="33" customHeight="1" thickBot="1">
      <c r="A4" s="49" t="s">
        <v>181</v>
      </c>
      <c r="B4" s="50"/>
      <c r="C4" s="50"/>
      <c r="D4" s="471" t="s">
        <v>248</v>
      </c>
      <c r="E4" s="472"/>
      <c r="F4" s="472"/>
      <c r="G4" s="472"/>
      <c r="H4" s="472"/>
      <c r="I4" s="472"/>
      <c r="J4" s="472"/>
      <c r="K4" s="472"/>
      <c r="L4" s="472"/>
      <c r="M4" s="472"/>
      <c r="N4" s="472"/>
      <c r="O4" s="473"/>
      <c r="P4" s="84">
        <f>SUM(P5,P8,P12)</f>
        <v>4250</v>
      </c>
      <c r="Q4" s="217">
        <f t="shared" ref="Q4:AE4" si="0">SUM(Q5,Q8,Q12)</f>
        <v>0</v>
      </c>
      <c r="R4" s="84">
        <f t="shared" si="0"/>
        <v>4250</v>
      </c>
      <c r="S4" s="217">
        <f t="shared" si="0"/>
        <v>0</v>
      </c>
      <c r="T4" s="84">
        <f t="shared" si="0"/>
        <v>4250</v>
      </c>
      <c r="U4" s="217">
        <f t="shared" si="0"/>
        <v>0</v>
      </c>
      <c r="V4" s="84">
        <f t="shared" si="0"/>
        <v>4250</v>
      </c>
      <c r="W4" s="354">
        <f t="shared" si="0"/>
        <v>0</v>
      </c>
      <c r="X4" s="359">
        <f t="shared" si="0"/>
        <v>0</v>
      </c>
      <c r="Y4" s="217">
        <f t="shared" si="0"/>
        <v>0</v>
      </c>
      <c r="Z4" s="84">
        <f t="shared" si="0"/>
        <v>0</v>
      </c>
      <c r="AA4" s="217">
        <f t="shared" si="0"/>
        <v>0</v>
      </c>
      <c r="AB4" s="84">
        <f t="shared" si="0"/>
        <v>0</v>
      </c>
      <c r="AC4" s="217">
        <f t="shared" si="0"/>
        <v>0</v>
      </c>
      <c r="AD4" s="84">
        <f t="shared" si="0"/>
        <v>0</v>
      </c>
      <c r="AE4" s="362">
        <f t="shared" si="0"/>
        <v>0</v>
      </c>
    </row>
    <row r="5" spans="1:31" ht="29.45" thickBot="1">
      <c r="A5" s="52"/>
      <c r="B5" s="53" t="s">
        <v>16</v>
      </c>
      <c r="C5" s="53"/>
      <c r="D5" s="454" t="s">
        <v>249</v>
      </c>
      <c r="E5" s="455"/>
      <c r="F5" s="455"/>
      <c r="G5" s="455"/>
      <c r="H5" s="455"/>
      <c r="I5" s="455"/>
      <c r="J5" s="455"/>
      <c r="K5" s="455"/>
      <c r="L5" s="455"/>
      <c r="M5" s="455"/>
      <c r="N5" s="456"/>
      <c r="O5" s="99" t="s">
        <v>250</v>
      </c>
      <c r="P5" s="85">
        <f>SUM(P6:P7)</f>
        <v>2500</v>
      </c>
      <c r="Q5" s="218">
        <f t="shared" ref="Q5:AE5" si="1">SUM(Q6:Q7)</f>
        <v>0</v>
      </c>
      <c r="R5" s="85">
        <f t="shared" si="1"/>
        <v>2500</v>
      </c>
      <c r="S5" s="218">
        <f t="shared" si="1"/>
        <v>0</v>
      </c>
      <c r="T5" s="85">
        <f t="shared" si="1"/>
        <v>2500</v>
      </c>
      <c r="U5" s="218">
        <f t="shared" si="1"/>
        <v>0</v>
      </c>
      <c r="V5" s="85">
        <f t="shared" si="1"/>
        <v>2500</v>
      </c>
      <c r="W5" s="355">
        <f t="shared" si="1"/>
        <v>0</v>
      </c>
      <c r="X5" s="360">
        <f t="shared" si="1"/>
        <v>0</v>
      </c>
      <c r="Y5" s="218">
        <f t="shared" si="1"/>
        <v>0</v>
      </c>
      <c r="Z5" s="85">
        <f t="shared" si="1"/>
        <v>0</v>
      </c>
      <c r="AA5" s="218">
        <f t="shared" si="1"/>
        <v>0</v>
      </c>
      <c r="AB5" s="85">
        <f t="shared" si="1"/>
        <v>0</v>
      </c>
      <c r="AC5" s="218">
        <f t="shared" si="1"/>
        <v>0</v>
      </c>
      <c r="AD5" s="85">
        <f t="shared" si="1"/>
        <v>0</v>
      </c>
      <c r="AE5" s="363">
        <f t="shared" si="1"/>
        <v>0</v>
      </c>
    </row>
    <row r="6" spans="1:31" ht="15" thickBot="1">
      <c r="A6" s="52"/>
      <c r="B6" s="52"/>
      <c r="C6" s="52" t="s">
        <v>19</v>
      </c>
      <c r="D6" s="52" t="s">
        <v>251</v>
      </c>
      <c r="E6" s="57"/>
      <c r="F6" s="57"/>
      <c r="G6" s="57"/>
      <c r="H6" s="57"/>
      <c r="I6" s="52"/>
      <c r="J6" s="52"/>
      <c r="K6" s="52"/>
      <c r="L6" s="52"/>
      <c r="M6" s="59" t="s">
        <v>21</v>
      </c>
      <c r="N6" s="59" t="s">
        <v>252</v>
      </c>
      <c r="O6" s="430"/>
      <c r="P6" s="350">
        <v>2500</v>
      </c>
      <c r="Q6" s="225">
        <v>0</v>
      </c>
      <c r="R6" s="154">
        <v>2500</v>
      </c>
      <c r="S6" s="225">
        <v>0</v>
      </c>
      <c r="T6" s="154">
        <v>2500</v>
      </c>
      <c r="U6" s="225">
        <v>0</v>
      </c>
      <c r="V6" s="154">
        <v>2500</v>
      </c>
      <c r="W6" s="356">
        <v>0</v>
      </c>
      <c r="X6" s="343"/>
      <c r="Y6" s="339"/>
      <c r="Z6" s="55"/>
      <c r="AA6" s="339"/>
      <c r="AB6" s="55"/>
      <c r="AC6" s="339"/>
      <c r="AD6" s="55"/>
      <c r="AE6" s="339"/>
    </row>
    <row r="7" spans="1:31" ht="15" thickBot="1">
      <c r="A7" s="52"/>
      <c r="B7" s="52"/>
      <c r="C7" s="52" t="s">
        <v>23</v>
      </c>
      <c r="D7" s="52" t="s">
        <v>253</v>
      </c>
      <c r="E7" s="57"/>
      <c r="F7" s="57"/>
      <c r="G7" s="57"/>
      <c r="H7" s="57"/>
      <c r="I7" s="52"/>
      <c r="J7" s="52"/>
      <c r="K7" s="52"/>
      <c r="L7" s="52"/>
      <c r="M7" s="59" t="s">
        <v>21</v>
      </c>
      <c r="N7" s="59" t="s">
        <v>252</v>
      </c>
      <c r="O7" s="430"/>
      <c r="P7" s="350">
        <v>0</v>
      </c>
      <c r="Q7" s="225">
        <v>0</v>
      </c>
      <c r="R7" s="154">
        <v>0</v>
      </c>
      <c r="S7" s="225">
        <v>0</v>
      </c>
      <c r="T7" s="154">
        <v>0</v>
      </c>
      <c r="U7" s="225">
        <v>0</v>
      </c>
      <c r="V7" s="154">
        <v>0</v>
      </c>
      <c r="W7" s="356">
        <v>0</v>
      </c>
      <c r="X7" s="343"/>
      <c r="Y7" s="339"/>
      <c r="Z7" s="55"/>
      <c r="AA7" s="339"/>
      <c r="AB7" s="55"/>
      <c r="AC7" s="339"/>
      <c r="AD7" s="55"/>
      <c r="AE7" s="339"/>
    </row>
    <row r="8" spans="1:31" ht="25.9" customHeight="1" thickBot="1">
      <c r="A8" s="52"/>
      <c r="B8" s="53" t="s">
        <v>29</v>
      </c>
      <c r="C8" s="76"/>
      <c r="D8" s="454" t="s">
        <v>254</v>
      </c>
      <c r="E8" s="455"/>
      <c r="F8" s="455"/>
      <c r="G8" s="455"/>
      <c r="H8" s="455"/>
      <c r="I8" s="455"/>
      <c r="J8" s="455"/>
      <c r="K8" s="455"/>
      <c r="L8" s="455"/>
      <c r="M8" s="455"/>
      <c r="N8" s="456"/>
      <c r="O8" s="99" t="s">
        <v>255</v>
      </c>
      <c r="P8" s="85">
        <f>SUM(P9:P11)</f>
        <v>750</v>
      </c>
      <c r="Q8" s="218">
        <f t="shared" ref="Q8:AE8" si="2">SUM(Q9:Q11)</f>
        <v>0</v>
      </c>
      <c r="R8" s="85">
        <f t="shared" si="2"/>
        <v>750</v>
      </c>
      <c r="S8" s="218">
        <f t="shared" si="2"/>
        <v>0</v>
      </c>
      <c r="T8" s="85">
        <f t="shared" si="2"/>
        <v>750</v>
      </c>
      <c r="U8" s="218">
        <f t="shared" si="2"/>
        <v>0</v>
      </c>
      <c r="V8" s="85">
        <f t="shared" si="2"/>
        <v>750</v>
      </c>
      <c r="W8" s="355">
        <f t="shared" si="2"/>
        <v>0</v>
      </c>
      <c r="X8" s="360">
        <f t="shared" si="2"/>
        <v>0</v>
      </c>
      <c r="Y8" s="218">
        <f t="shared" si="2"/>
        <v>0</v>
      </c>
      <c r="Z8" s="85">
        <f t="shared" si="2"/>
        <v>0</v>
      </c>
      <c r="AA8" s="218">
        <f t="shared" si="2"/>
        <v>0</v>
      </c>
      <c r="AB8" s="85">
        <f t="shared" si="2"/>
        <v>0</v>
      </c>
      <c r="AC8" s="218">
        <f t="shared" si="2"/>
        <v>0</v>
      </c>
      <c r="AD8" s="85">
        <f t="shared" si="2"/>
        <v>0</v>
      </c>
      <c r="AE8" s="363">
        <f t="shared" si="2"/>
        <v>0</v>
      </c>
    </row>
    <row r="9" spans="1:31" ht="15" thickBot="1">
      <c r="A9" s="52"/>
      <c r="B9" s="52"/>
      <c r="C9" s="52" t="s">
        <v>19</v>
      </c>
      <c r="D9" s="52" t="s">
        <v>256</v>
      </c>
      <c r="E9" s="57"/>
      <c r="F9" s="57"/>
      <c r="G9" s="58"/>
      <c r="H9" s="58"/>
      <c r="I9" s="52"/>
      <c r="J9" s="52"/>
      <c r="K9" s="52"/>
      <c r="L9" s="52"/>
      <c r="M9" s="59" t="s">
        <v>21</v>
      </c>
      <c r="N9" s="59" t="s">
        <v>252</v>
      </c>
      <c r="O9" s="430"/>
      <c r="P9" s="350">
        <v>0</v>
      </c>
      <c r="Q9" s="225">
        <v>0</v>
      </c>
      <c r="R9" s="154">
        <v>0</v>
      </c>
      <c r="S9" s="225">
        <v>0</v>
      </c>
      <c r="T9" s="154">
        <v>0</v>
      </c>
      <c r="U9" s="225">
        <v>0</v>
      </c>
      <c r="V9" s="154">
        <v>0</v>
      </c>
      <c r="W9" s="356">
        <v>0</v>
      </c>
      <c r="X9" s="343"/>
      <c r="Y9" s="339"/>
      <c r="Z9" s="55"/>
      <c r="AA9" s="339"/>
      <c r="AB9" s="55"/>
      <c r="AC9" s="339"/>
      <c r="AD9" s="55"/>
      <c r="AE9" s="339"/>
    </row>
    <row r="10" spans="1:31" ht="15" thickBot="1">
      <c r="A10" s="52"/>
      <c r="B10" s="52"/>
      <c r="C10" s="52" t="s">
        <v>23</v>
      </c>
      <c r="D10" s="52" t="s">
        <v>257</v>
      </c>
      <c r="E10" s="57"/>
      <c r="F10" s="57"/>
      <c r="G10" s="57"/>
      <c r="H10" s="57"/>
      <c r="I10" s="52"/>
      <c r="J10" s="52"/>
      <c r="K10" s="52"/>
      <c r="L10" s="52"/>
      <c r="M10" s="59" t="s">
        <v>21</v>
      </c>
      <c r="N10" s="59" t="s">
        <v>252</v>
      </c>
      <c r="O10" s="430"/>
      <c r="P10" s="350">
        <v>0</v>
      </c>
      <c r="Q10" s="225">
        <v>0</v>
      </c>
      <c r="R10" s="154">
        <v>0</v>
      </c>
      <c r="S10" s="225">
        <v>0</v>
      </c>
      <c r="T10" s="154">
        <v>0</v>
      </c>
      <c r="U10" s="225">
        <v>0</v>
      </c>
      <c r="V10" s="154">
        <v>0</v>
      </c>
      <c r="W10" s="356">
        <v>0</v>
      </c>
      <c r="X10" s="343"/>
      <c r="Y10" s="339"/>
      <c r="Z10" s="55"/>
      <c r="AA10" s="339"/>
      <c r="AB10" s="55"/>
      <c r="AC10" s="339"/>
      <c r="AD10" s="55"/>
      <c r="AE10" s="339"/>
    </row>
    <row r="11" spans="1:31" ht="15" thickBot="1">
      <c r="A11" s="52"/>
      <c r="B11" s="52"/>
      <c r="C11" s="52" t="s">
        <v>25</v>
      </c>
      <c r="D11" s="52" t="s">
        <v>258</v>
      </c>
      <c r="E11" s="57"/>
      <c r="F11" s="57"/>
      <c r="G11" s="57"/>
      <c r="H11" s="57"/>
      <c r="I11" s="52"/>
      <c r="J11" s="52"/>
      <c r="K11" s="52"/>
      <c r="L11" s="52"/>
      <c r="M11" s="59" t="s">
        <v>21</v>
      </c>
      <c r="N11" s="59" t="s">
        <v>252</v>
      </c>
      <c r="O11" s="430"/>
      <c r="P11" s="350">
        <v>750</v>
      </c>
      <c r="Q11" s="225">
        <v>0</v>
      </c>
      <c r="R11" s="154">
        <v>750</v>
      </c>
      <c r="S11" s="225">
        <v>0</v>
      </c>
      <c r="T11" s="154">
        <v>750</v>
      </c>
      <c r="U11" s="225">
        <v>0</v>
      </c>
      <c r="V11" s="154">
        <v>750</v>
      </c>
      <c r="W11" s="356">
        <v>0</v>
      </c>
      <c r="X11" s="343"/>
      <c r="Y11" s="339"/>
      <c r="Z11" s="55"/>
      <c r="AA11" s="339"/>
      <c r="AB11" s="55"/>
      <c r="AC11" s="339"/>
      <c r="AD11" s="55"/>
      <c r="AE11" s="339"/>
    </row>
    <row r="12" spans="1:31" ht="43.9" thickBot="1">
      <c r="A12" s="52"/>
      <c r="B12" s="53" t="s">
        <v>194</v>
      </c>
      <c r="C12" s="76"/>
      <c r="D12" s="454" t="s">
        <v>259</v>
      </c>
      <c r="E12" s="455"/>
      <c r="F12" s="455"/>
      <c r="G12" s="455"/>
      <c r="H12" s="455"/>
      <c r="I12" s="455"/>
      <c r="J12" s="455"/>
      <c r="K12" s="455"/>
      <c r="L12" s="455"/>
      <c r="M12" s="455"/>
      <c r="N12" s="456"/>
      <c r="O12" s="99" t="s">
        <v>260</v>
      </c>
      <c r="P12" s="85">
        <f>SUM(P13)</f>
        <v>1000</v>
      </c>
      <c r="Q12" s="218">
        <f t="shared" ref="Q12:AE12" si="3">SUM(Q13)</f>
        <v>0</v>
      </c>
      <c r="R12" s="85">
        <f t="shared" si="3"/>
        <v>1000</v>
      </c>
      <c r="S12" s="218">
        <f t="shared" si="3"/>
        <v>0</v>
      </c>
      <c r="T12" s="85">
        <f t="shared" si="3"/>
        <v>1000</v>
      </c>
      <c r="U12" s="218">
        <f t="shared" si="3"/>
        <v>0</v>
      </c>
      <c r="V12" s="85">
        <f t="shared" si="3"/>
        <v>1000</v>
      </c>
      <c r="W12" s="355">
        <f t="shared" si="3"/>
        <v>0</v>
      </c>
      <c r="X12" s="360">
        <f t="shared" si="3"/>
        <v>0</v>
      </c>
      <c r="Y12" s="218">
        <f t="shared" si="3"/>
        <v>0</v>
      </c>
      <c r="Z12" s="85">
        <f t="shared" si="3"/>
        <v>0</v>
      </c>
      <c r="AA12" s="218">
        <f t="shared" si="3"/>
        <v>0</v>
      </c>
      <c r="AB12" s="85">
        <f t="shared" si="3"/>
        <v>0</v>
      </c>
      <c r="AC12" s="218">
        <f t="shared" si="3"/>
        <v>0</v>
      </c>
      <c r="AD12" s="85">
        <f t="shared" si="3"/>
        <v>0</v>
      </c>
      <c r="AE12" s="363">
        <f t="shared" si="3"/>
        <v>0</v>
      </c>
    </row>
    <row r="13" spans="1:31" ht="15" thickBot="1">
      <c r="A13" s="52"/>
      <c r="B13" s="52"/>
      <c r="C13" s="52" t="s">
        <v>19</v>
      </c>
      <c r="D13" s="52" t="s">
        <v>261</v>
      </c>
      <c r="E13" s="57"/>
      <c r="F13" s="57"/>
      <c r="G13" s="57"/>
      <c r="H13" s="57"/>
      <c r="I13" s="52"/>
      <c r="J13" s="52"/>
      <c r="K13" s="52"/>
      <c r="L13" s="52"/>
      <c r="M13" s="59" t="s">
        <v>21</v>
      </c>
      <c r="N13" s="59" t="s">
        <v>252</v>
      </c>
      <c r="O13" s="430"/>
      <c r="P13" s="350">
        <v>1000</v>
      </c>
      <c r="Q13" s="225">
        <v>0</v>
      </c>
      <c r="R13" s="154">
        <v>1000</v>
      </c>
      <c r="S13" s="225">
        <v>0</v>
      </c>
      <c r="T13" s="154">
        <v>1000</v>
      </c>
      <c r="U13" s="225">
        <v>0</v>
      </c>
      <c r="V13" s="154">
        <v>1000</v>
      </c>
      <c r="W13" s="356">
        <v>0</v>
      </c>
      <c r="X13" s="343"/>
      <c r="Y13" s="339"/>
      <c r="Z13" s="55"/>
      <c r="AA13" s="339"/>
      <c r="AB13" s="55"/>
      <c r="AC13" s="339"/>
      <c r="AD13" s="55"/>
      <c r="AE13" s="339"/>
    </row>
    <row r="14" spans="1:31" ht="29.45" customHeight="1" thickBot="1">
      <c r="A14" s="49" t="s">
        <v>262</v>
      </c>
      <c r="B14" s="50"/>
      <c r="C14" s="50"/>
      <c r="D14" s="471" t="s">
        <v>263</v>
      </c>
      <c r="E14" s="472"/>
      <c r="F14" s="472"/>
      <c r="G14" s="472"/>
      <c r="H14" s="472"/>
      <c r="I14" s="472"/>
      <c r="J14" s="472"/>
      <c r="K14" s="472"/>
      <c r="L14" s="472"/>
      <c r="M14" s="472"/>
      <c r="N14" s="472"/>
      <c r="O14" s="473"/>
      <c r="P14" s="84">
        <f>SUM(P15,P19,P23)</f>
        <v>4000</v>
      </c>
      <c r="Q14" s="217">
        <f t="shared" ref="Q14:AE14" si="4">SUM(Q15,Q19,Q23)</f>
        <v>1000</v>
      </c>
      <c r="R14" s="84">
        <f t="shared" si="4"/>
        <v>4000</v>
      </c>
      <c r="S14" s="217">
        <f t="shared" si="4"/>
        <v>1000</v>
      </c>
      <c r="T14" s="84">
        <f t="shared" si="4"/>
        <v>6500</v>
      </c>
      <c r="U14" s="217">
        <f t="shared" si="4"/>
        <v>1000</v>
      </c>
      <c r="V14" s="84">
        <f t="shared" si="4"/>
        <v>6500</v>
      </c>
      <c r="W14" s="354">
        <f t="shared" si="4"/>
        <v>1000</v>
      </c>
      <c r="X14" s="359">
        <f t="shared" si="4"/>
        <v>0</v>
      </c>
      <c r="Y14" s="217">
        <f t="shared" si="4"/>
        <v>0</v>
      </c>
      <c r="Z14" s="84">
        <f t="shared" si="4"/>
        <v>0</v>
      </c>
      <c r="AA14" s="217">
        <f t="shared" si="4"/>
        <v>0</v>
      </c>
      <c r="AB14" s="84">
        <f t="shared" si="4"/>
        <v>0</v>
      </c>
      <c r="AC14" s="217">
        <f t="shared" si="4"/>
        <v>0</v>
      </c>
      <c r="AD14" s="84">
        <f t="shared" si="4"/>
        <v>0</v>
      </c>
      <c r="AE14" s="362">
        <f t="shared" si="4"/>
        <v>0</v>
      </c>
    </row>
    <row r="15" spans="1:31" ht="43.9" thickBot="1">
      <c r="A15" s="52"/>
      <c r="B15" s="53" t="s">
        <v>16</v>
      </c>
      <c r="C15" s="76"/>
      <c r="D15" s="454" t="s">
        <v>264</v>
      </c>
      <c r="E15" s="455"/>
      <c r="F15" s="455"/>
      <c r="G15" s="455"/>
      <c r="H15" s="455"/>
      <c r="I15" s="455"/>
      <c r="J15" s="455"/>
      <c r="K15" s="455"/>
      <c r="L15" s="455"/>
      <c r="M15" s="455"/>
      <c r="N15" s="456"/>
      <c r="O15" s="99" t="s">
        <v>265</v>
      </c>
      <c r="P15" s="85">
        <f>SUM(P16:P18)</f>
        <v>2000</v>
      </c>
      <c r="Q15" s="218">
        <f t="shared" ref="Q15:AE15" si="5">SUM(Q16:Q18)</f>
        <v>500</v>
      </c>
      <c r="R15" s="85">
        <f t="shared" si="5"/>
        <v>2000</v>
      </c>
      <c r="S15" s="218">
        <f t="shared" si="5"/>
        <v>500</v>
      </c>
      <c r="T15" s="85">
        <f t="shared" si="5"/>
        <v>2000</v>
      </c>
      <c r="U15" s="218">
        <f t="shared" si="5"/>
        <v>500</v>
      </c>
      <c r="V15" s="85">
        <f t="shared" si="5"/>
        <v>2000</v>
      </c>
      <c r="W15" s="355">
        <f t="shared" si="5"/>
        <v>500</v>
      </c>
      <c r="X15" s="360">
        <f t="shared" si="5"/>
        <v>0</v>
      </c>
      <c r="Y15" s="218">
        <f t="shared" si="5"/>
        <v>0</v>
      </c>
      <c r="Z15" s="85">
        <f t="shared" si="5"/>
        <v>0</v>
      </c>
      <c r="AA15" s="218">
        <f t="shared" si="5"/>
        <v>0</v>
      </c>
      <c r="AB15" s="85">
        <f t="shared" si="5"/>
        <v>0</v>
      </c>
      <c r="AC15" s="218">
        <f t="shared" si="5"/>
        <v>0</v>
      </c>
      <c r="AD15" s="85">
        <f t="shared" si="5"/>
        <v>0</v>
      </c>
      <c r="AE15" s="363">
        <f t="shared" si="5"/>
        <v>0</v>
      </c>
    </row>
    <row r="16" spans="1:31" ht="33" customHeight="1" thickBot="1">
      <c r="A16" s="52"/>
      <c r="B16" s="52"/>
      <c r="C16" s="52" t="s">
        <v>19</v>
      </c>
      <c r="D16" s="52" t="s">
        <v>266</v>
      </c>
      <c r="E16" s="57"/>
      <c r="F16" s="57"/>
      <c r="G16" s="57"/>
      <c r="H16" s="57"/>
      <c r="I16" s="52"/>
      <c r="J16" s="52"/>
      <c r="K16" s="52"/>
      <c r="L16" s="52"/>
      <c r="M16" s="59" t="s">
        <v>21</v>
      </c>
      <c r="N16" s="59" t="s">
        <v>252</v>
      </c>
      <c r="O16" s="430"/>
      <c r="P16" s="350">
        <v>1000</v>
      </c>
      <c r="Q16" s="225">
        <v>500</v>
      </c>
      <c r="R16" s="154">
        <v>1000</v>
      </c>
      <c r="S16" s="225">
        <v>500</v>
      </c>
      <c r="T16" s="154">
        <v>1000</v>
      </c>
      <c r="U16" s="225">
        <v>500</v>
      </c>
      <c r="V16" s="154">
        <v>1000</v>
      </c>
      <c r="W16" s="356">
        <v>500</v>
      </c>
      <c r="X16" s="343"/>
      <c r="Y16" s="339"/>
      <c r="Z16" s="55"/>
      <c r="AA16" s="339"/>
      <c r="AB16" s="55"/>
      <c r="AC16" s="339"/>
      <c r="AD16" s="55"/>
      <c r="AE16" s="339"/>
    </row>
    <row r="17" spans="1:31" ht="29.45" thickBot="1">
      <c r="A17" s="52"/>
      <c r="B17" s="52"/>
      <c r="C17" s="52" t="s">
        <v>23</v>
      </c>
      <c r="D17" s="52" t="s">
        <v>267</v>
      </c>
      <c r="E17" s="58"/>
      <c r="F17" s="57"/>
      <c r="G17" s="57"/>
      <c r="H17" s="57"/>
      <c r="I17" s="52"/>
      <c r="J17" s="52"/>
      <c r="K17" s="52"/>
      <c r="L17" s="52"/>
      <c r="M17" s="59" t="s">
        <v>21</v>
      </c>
      <c r="N17" s="59" t="s">
        <v>252</v>
      </c>
      <c r="O17" s="430"/>
      <c r="P17" s="350">
        <v>1000</v>
      </c>
      <c r="Q17" s="225">
        <v>0</v>
      </c>
      <c r="R17" s="154">
        <v>1000</v>
      </c>
      <c r="S17" s="225">
        <v>0</v>
      </c>
      <c r="T17" s="154">
        <v>1000</v>
      </c>
      <c r="U17" s="225">
        <v>0</v>
      </c>
      <c r="V17" s="154">
        <v>1000</v>
      </c>
      <c r="W17" s="356">
        <v>0</v>
      </c>
      <c r="X17" s="343"/>
      <c r="Y17" s="339"/>
      <c r="Z17" s="55"/>
      <c r="AA17" s="339"/>
      <c r="AB17" s="55"/>
      <c r="AC17" s="339"/>
      <c r="AD17" s="55"/>
      <c r="AE17" s="339"/>
    </row>
    <row r="18" spans="1:31" ht="29.45" thickBot="1">
      <c r="A18" s="52"/>
      <c r="B18" s="52"/>
      <c r="C18" s="52" t="s">
        <v>25</v>
      </c>
      <c r="D18" s="52" t="s">
        <v>268</v>
      </c>
      <c r="E18" s="57"/>
      <c r="F18" s="57"/>
      <c r="G18" s="58"/>
      <c r="H18" s="58"/>
      <c r="I18" s="52"/>
      <c r="J18" s="52"/>
      <c r="K18" s="52"/>
      <c r="L18" s="52"/>
      <c r="M18" s="59" t="s">
        <v>21</v>
      </c>
      <c r="N18" s="59" t="s">
        <v>252</v>
      </c>
      <c r="O18" s="430"/>
      <c r="P18" s="350">
        <v>0</v>
      </c>
      <c r="Q18" s="225">
        <v>0</v>
      </c>
      <c r="R18" s="154">
        <v>0</v>
      </c>
      <c r="S18" s="225">
        <v>0</v>
      </c>
      <c r="T18" s="154">
        <v>0</v>
      </c>
      <c r="U18" s="225">
        <v>0</v>
      </c>
      <c r="V18" s="154">
        <v>0</v>
      </c>
      <c r="W18" s="356">
        <v>0</v>
      </c>
      <c r="X18" s="343"/>
      <c r="Y18" s="339"/>
      <c r="Z18" s="55"/>
      <c r="AA18" s="339"/>
      <c r="AB18" s="55"/>
      <c r="AC18" s="339"/>
      <c r="AD18" s="55"/>
      <c r="AE18" s="339"/>
    </row>
    <row r="19" spans="1:31" ht="15" thickBot="1">
      <c r="A19" s="52"/>
      <c r="B19" s="53" t="s">
        <v>29</v>
      </c>
      <c r="C19" s="76"/>
      <c r="D19" s="454" t="s">
        <v>269</v>
      </c>
      <c r="E19" s="455"/>
      <c r="F19" s="455"/>
      <c r="G19" s="455"/>
      <c r="H19" s="455"/>
      <c r="I19" s="455"/>
      <c r="J19" s="455"/>
      <c r="K19" s="455"/>
      <c r="L19" s="455"/>
      <c r="M19" s="455"/>
      <c r="N19" s="456"/>
      <c r="O19" s="99" t="s">
        <v>270</v>
      </c>
      <c r="P19" s="85">
        <f>SUM(P20:P22)</f>
        <v>2000</v>
      </c>
      <c r="Q19" s="218">
        <f t="shared" ref="Q19:AE19" si="6">SUM(Q20:Q22)</f>
        <v>500</v>
      </c>
      <c r="R19" s="85">
        <f t="shared" si="6"/>
        <v>2000</v>
      </c>
      <c r="S19" s="218">
        <f t="shared" si="6"/>
        <v>500</v>
      </c>
      <c r="T19" s="85">
        <f t="shared" si="6"/>
        <v>2000</v>
      </c>
      <c r="U19" s="218">
        <f t="shared" si="6"/>
        <v>500</v>
      </c>
      <c r="V19" s="85">
        <f t="shared" si="6"/>
        <v>2000</v>
      </c>
      <c r="W19" s="355">
        <f t="shared" si="6"/>
        <v>500</v>
      </c>
      <c r="X19" s="360">
        <f t="shared" si="6"/>
        <v>0</v>
      </c>
      <c r="Y19" s="218">
        <f t="shared" si="6"/>
        <v>0</v>
      </c>
      <c r="Z19" s="85">
        <f t="shared" si="6"/>
        <v>0</v>
      </c>
      <c r="AA19" s="218">
        <f t="shared" si="6"/>
        <v>0</v>
      </c>
      <c r="AB19" s="85">
        <f t="shared" si="6"/>
        <v>0</v>
      </c>
      <c r="AC19" s="218">
        <f t="shared" si="6"/>
        <v>0</v>
      </c>
      <c r="AD19" s="85">
        <f t="shared" si="6"/>
        <v>0</v>
      </c>
      <c r="AE19" s="363">
        <f t="shared" si="6"/>
        <v>0</v>
      </c>
    </row>
    <row r="20" spans="1:31" ht="33" customHeight="1" thickBot="1">
      <c r="A20" s="52"/>
      <c r="B20" s="52"/>
      <c r="C20" s="52" t="s">
        <v>19</v>
      </c>
      <c r="D20" s="52" t="s">
        <v>271</v>
      </c>
      <c r="E20" s="58"/>
      <c r="F20" s="58"/>
      <c r="G20" s="57"/>
      <c r="H20" s="57"/>
      <c r="I20" s="52"/>
      <c r="J20" s="52"/>
      <c r="K20" s="52"/>
      <c r="L20" s="52"/>
      <c r="M20" s="59" t="s">
        <v>21</v>
      </c>
      <c r="N20" s="59" t="s">
        <v>252</v>
      </c>
      <c r="O20" s="430"/>
      <c r="P20" s="350">
        <v>1000</v>
      </c>
      <c r="Q20" s="225">
        <v>0</v>
      </c>
      <c r="R20" s="154">
        <v>1000</v>
      </c>
      <c r="S20" s="225">
        <v>0</v>
      </c>
      <c r="T20" s="154">
        <v>1000</v>
      </c>
      <c r="U20" s="225">
        <v>0</v>
      </c>
      <c r="V20" s="154">
        <v>1000</v>
      </c>
      <c r="W20" s="356">
        <v>0</v>
      </c>
      <c r="X20" s="343"/>
      <c r="Y20" s="339"/>
      <c r="Z20" s="55"/>
      <c r="AA20" s="339"/>
      <c r="AB20" s="55"/>
      <c r="AC20" s="339"/>
      <c r="AD20" s="55"/>
      <c r="AE20" s="339"/>
    </row>
    <row r="21" spans="1:31" ht="43.9" thickBot="1">
      <c r="A21" s="52"/>
      <c r="B21" s="52"/>
      <c r="C21" s="52" t="s">
        <v>23</v>
      </c>
      <c r="D21" s="52" t="s">
        <v>272</v>
      </c>
      <c r="E21" s="58"/>
      <c r="F21" s="58"/>
      <c r="G21" s="57"/>
      <c r="H21" s="57"/>
      <c r="I21" s="52"/>
      <c r="J21" s="52"/>
      <c r="K21" s="52"/>
      <c r="L21" s="52"/>
      <c r="M21" s="59" t="s">
        <v>21</v>
      </c>
      <c r="N21" s="59" t="s">
        <v>252</v>
      </c>
      <c r="O21" s="430"/>
      <c r="P21" s="350">
        <v>1000</v>
      </c>
      <c r="Q21" s="225">
        <v>0</v>
      </c>
      <c r="R21" s="154">
        <v>1000</v>
      </c>
      <c r="S21" s="225">
        <v>0</v>
      </c>
      <c r="T21" s="154">
        <v>1000</v>
      </c>
      <c r="U21" s="225">
        <v>0</v>
      </c>
      <c r="V21" s="154">
        <v>1000</v>
      </c>
      <c r="W21" s="356">
        <v>0</v>
      </c>
      <c r="X21" s="343"/>
      <c r="Y21" s="339"/>
      <c r="Z21" s="55"/>
      <c r="AA21" s="339"/>
      <c r="AB21" s="55"/>
      <c r="AC21" s="339"/>
      <c r="AD21" s="55"/>
      <c r="AE21" s="339"/>
    </row>
    <row r="22" spans="1:31" ht="29.45" thickBot="1">
      <c r="A22" s="52"/>
      <c r="B22" s="52"/>
      <c r="C22" s="52" t="s">
        <v>25</v>
      </c>
      <c r="D22" s="52" t="s">
        <v>273</v>
      </c>
      <c r="E22" s="58"/>
      <c r="F22" s="58"/>
      <c r="G22" s="57"/>
      <c r="H22" s="57"/>
      <c r="I22" s="52"/>
      <c r="J22" s="52"/>
      <c r="K22" s="52"/>
      <c r="L22" s="52"/>
      <c r="M22" s="59" t="s">
        <v>21</v>
      </c>
      <c r="N22" s="59" t="s">
        <v>252</v>
      </c>
      <c r="O22" s="430"/>
      <c r="P22" s="350">
        <v>0</v>
      </c>
      <c r="Q22" s="225">
        <v>500</v>
      </c>
      <c r="R22" s="154">
        <v>0</v>
      </c>
      <c r="S22" s="225">
        <v>500</v>
      </c>
      <c r="T22" s="154">
        <v>0</v>
      </c>
      <c r="U22" s="225">
        <v>500</v>
      </c>
      <c r="V22" s="154">
        <v>0</v>
      </c>
      <c r="W22" s="356">
        <v>500</v>
      </c>
      <c r="X22" s="343"/>
      <c r="Y22" s="339"/>
      <c r="Z22" s="55"/>
      <c r="AA22" s="339"/>
      <c r="AB22" s="55"/>
      <c r="AC22" s="339"/>
      <c r="AD22" s="55"/>
      <c r="AE22" s="339"/>
    </row>
    <row r="23" spans="1:31" ht="43.9" thickBot="1">
      <c r="A23" s="52"/>
      <c r="B23" s="53" t="s">
        <v>194</v>
      </c>
      <c r="C23" s="76"/>
      <c r="D23" s="454" t="s">
        <v>274</v>
      </c>
      <c r="E23" s="455"/>
      <c r="F23" s="455"/>
      <c r="G23" s="455"/>
      <c r="H23" s="455"/>
      <c r="I23" s="455"/>
      <c r="J23" s="455"/>
      <c r="K23" s="455"/>
      <c r="L23" s="455"/>
      <c r="M23" s="455"/>
      <c r="N23" s="456"/>
      <c r="O23" s="99" t="s">
        <v>275</v>
      </c>
      <c r="P23" s="85">
        <f>SUM(P24:P26)</f>
        <v>0</v>
      </c>
      <c r="Q23" s="218">
        <f t="shared" ref="Q23:AE23" si="7">SUM(Q24:Q26)</f>
        <v>0</v>
      </c>
      <c r="R23" s="85">
        <f t="shared" si="7"/>
        <v>0</v>
      </c>
      <c r="S23" s="218">
        <f t="shared" si="7"/>
        <v>0</v>
      </c>
      <c r="T23" s="85">
        <f t="shared" si="7"/>
        <v>2500</v>
      </c>
      <c r="U23" s="218">
        <f t="shared" si="7"/>
        <v>0</v>
      </c>
      <c r="V23" s="85">
        <f t="shared" si="7"/>
        <v>2500</v>
      </c>
      <c r="W23" s="355">
        <f t="shared" si="7"/>
        <v>0</v>
      </c>
      <c r="X23" s="360">
        <f t="shared" si="7"/>
        <v>0</v>
      </c>
      <c r="Y23" s="218">
        <f t="shared" si="7"/>
        <v>0</v>
      </c>
      <c r="Z23" s="85">
        <f t="shared" si="7"/>
        <v>0</v>
      </c>
      <c r="AA23" s="218">
        <f t="shared" si="7"/>
        <v>0</v>
      </c>
      <c r="AB23" s="85">
        <f t="shared" si="7"/>
        <v>0</v>
      </c>
      <c r="AC23" s="218">
        <f t="shared" si="7"/>
        <v>0</v>
      </c>
      <c r="AD23" s="85">
        <f t="shared" si="7"/>
        <v>0</v>
      </c>
      <c r="AE23" s="363">
        <f t="shared" si="7"/>
        <v>0</v>
      </c>
    </row>
    <row r="24" spans="1:31" ht="15" thickBot="1">
      <c r="A24" s="52"/>
      <c r="B24" s="52"/>
      <c r="C24" s="52" t="s">
        <v>19</v>
      </c>
      <c r="D24" s="52" t="s">
        <v>276</v>
      </c>
      <c r="E24" s="58"/>
      <c r="F24" s="57"/>
      <c r="G24" s="58"/>
      <c r="H24" s="58"/>
      <c r="I24" s="52"/>
      <c r="J24" s="52"/>
      <c r="K24" s="52"/>
      <c r="L24" s="52"/>
      <c r="M24" s="59" t="s">
        <v>21</v>
      </c>
      <c r="N24" s="59" t="s">
        <v>252</v>
      </c>
      <c r="O24" s="431"/>
      <c r="P24" s="351">
        <v>0</v>
      </c>
      <c r="Q24" s="349">
        <v>0</v>
      </c>
      <c r="R24" s="352">
        <v>0</v>
      </c>
      <c r="S24" s="349">
        <v>0</v>
      </c>
      <c r="T24" s="352">
        <v>0</v>
      </c>
      <c r="U24" s="349">
        <v>0</v>
      </c>
      <c r="V24" s="352">
        <v>0</v>
      </c>
      <c r="W24" s="357">
        <v>0</v>
      </c>
      <c r="X24" s="343"/>
      <c r="Y24" s="339"/>
      <c r="Z24" s="55"/>
      <c r="AA24" s="339"/>
      <c r="AB24" s="55"/>
      <c r="AC24" s="339"/>
      <c r="AD24" s="55"/>
      <c r="AE24" s="339"/>
    </row>
    <row r="25" spans="1:31" ht="29.45" thickBot="1">
      <c r="A25" s="52"/>
      <c r="B25" s="52"/>
      <c r="C25" s="52" t="s">
        <v>23</v>
      </c>
      <c r="D25" s="52" t="s">
        <v>277</v>
      </c>
      <c r="E25" s="58"/>
      <c r="F25" s="58"/>
      <c r="G25" s="57"/>
      <c r="H25" s="58"/>
      <c r="I25" s="52"/>
      <c r="J25" s="52"/>
      <c r="K25" s="52"/>
      <c r="L25" s="52"/>
      <c r="M25" s="59" t="s">
        <v>21</v>
      </c>
      <c r="N25" s="59" t="s">
        <v>252</v>
      </c>
      <c r="O25" s="431"/>
      <c r="P25" s="351">
        <v>0</v>
      </c>
      <c r="Q25" s="349">
        <v>0</v>
      </c>
      <c r="R25" s="352">
        <v>0</v>
      </c>
      <c r="S25" s="349">
        <v>0</v>
      </c>
      <c r="T25" s="352">
        <v>0</v>
      </c>
      <c r="U25" s="349">
        <v>0</v>
      </c>
      <c r="V25" s="352">
        <v>0</v>
      </c>
      <c r="W25" s="357">
        <v>0</v>
      </c>
      <c r="X25" s="343"/>
      <c r="Y25" s="339"/>
      <c r="Z25" s="55"/>
      <c r="AA25" s="339"/>
      <c r="AB25" s="55"/>
      <c r="AC25" s="339"/>
      <c r="AD25" s="55"/>
      <c r="AE25" s="339"/>
    </row>
    <row r="26" spans="1:31" ht="15" thickBot="1">
      <c r="A26" s="52"/>
      <c r="B26" s="52"/>
      <c r="C26" s="52" t="s">
        <v>25</v>
      </c>
      <c r="D26" s="52" t="s">
        <v>278</v>
      </c>
      <c r="E26" s="58"/>
      <c r="F26" s="58"/>
      <c r="G26" s="57"/>
      <c r="H26" s="57"/>
      <c r="I26" s="52"/>
      <c r="J26" s="52"/>
      <c r="K26" s="52"/>
      <c r="L26" s="52"/>
      <c r="M26" s="59" t="s">
        <v>21</v>
      </c>
      <c r="N26" s="59" t="s">
        <v>252</v>
      </c>
      <c r="O26" s="429"/>
      <c r="P26" s="154">
        <v>0</v>
      </c>
      <c r="Q26" s="225">
        <v>0</v>
      </c>
      <c r="R26" s="154">
        <v>0</v>
      </c>
      <c r="S26" s="225">
        <v>0</v>
      </c>
      <c r="T26" s="154">
        <v>2500</v>
      </c>
      <c r="U26" s="225">
        <v>0</v>
      </c>
      <c r="V26" s="154">
        <v>2500</v>
      </c>
      <c r="W26" s="356">
        <v>0</v>
      </c>
      <c r="X26" s="343"/>
      <c r="Y26" s="339"/>
      <c r="Z26" s="55"/>
      <c r="AA26" s="339"/>
      <c r="AB26" s="55"/>
      <c r="AC26" s="339"/>
      <c r="AD26" s="55"/>
      <c r="AE26" s="339"/>
    </row>
    <row r="27" spans="1:31" ht="15" thickBot="1">
      <c r="A27" s="52"/>
      <c r="B27" s="52"/>
      <c r="C27" s="457"/>
      <c r="D27" s="458"/>
      <c r="E27" s="458"/>
      <c r="F27" s="458"/>
      <c r="G27" s="458"/>
      <c r="H27" s="458"/>
      <c r="I27" s="458"/>
      <c r="J27" s="458"/>
      <c r="K27" s="458"/>
      <c r="L27" s="458"/>
      <c r="M27" s="458"/>
      <c r="N27" s="459"/>
      <c r="O27" s="421"/>
      <c r="P27" s="88">
        <f>SUM(P14,P4)</f>
        <v>8250</v>
      </c>
      <c r="Q27" s="219">
        <f t="shared" ref="Q27:AE27" si="8">SUM(Q14,Q4)</f>
        <v>1000</v>
      </c>
      <c r="R27" s="88">
        <f t="shared" si="8"/>
        <v>8250</v>
      </c>
      <c r="S27" s="219">
        <f t="shared" si="8"/>
        <v>1000</v>
      </c>
      <c r="T27" s="88">
        <f t="shared" si="8"/>
        <v>10750</v>
      </c>
      <c r="U27" s="219">
        <f t="shared" si="8"/>
        <v>1000</v>
      </c>
      <c r="V27" s="88">
        <f t="shared" si="8"/>
        <v>10750</v>
      </c>
      <c r="W27" s="358">
        <f t="shared" si="8"/>
        <v>1000</v>
      </c>
      <c r="X27" s="361">
        <f>SUM(X14,X4)</f>
        <v>0</v>
      </c>
      <c r="Y27" s="219">
        <f t="shared" si="8"/>
        <v>0</v>
      </c>
      <c r="Z27" s="88">
        <f t="shared" si="8"/>
        <v>0</v>
      </c>
      <c r="AA27" s="219">
        <f t="shared" si="8"/>
        <v>0</v>
      </c>
      <c r="AB27" s="88">
        <f t="shared" si="8"/>
        <v>0</v>
      </c>
      <c r="AC27" s="219">
        <f t="shared" si="8"/>
        <v>0</v>
      </c>
      <c r="AD27" s="88">
        <f t="shared" si="8"/>
        <v>0</v>
      </c>
      <c r="AE27" s="364">
        <f t="shared" si="8"/>
        <v>0</v>
      </c>
    </row>
  </sheetData>
  <mergeCells count="29">
    <mergeCell ref="A2:A3"/>
    <mergeCell ref="B2:B3"/>
    <mergeCell ref="X1:AE1"/>
    <mergeCell ref="A1:D1"/>
    <mergeCell ref="E1:H1"/>
    <mergeCell ref="I1:L1"/>
    <mergeCell ref="P1:W1"/>
    <mergeCell ref="C2:C3"/>
    <mergeCell ref="D2:D3"/>
    <mergeCell ref="E2:E3"/>
    <mergeCell ref="F2:F3"/>
    <mergeCell ref="G2:G3"/>
    <mergeCell ref="M2:M3"/>
    <mergeCell ref="N2:N3"/>
    <mergeCell ref="O2:O3"/>
    <mergeCell ref="D5:N5"/>
    <mergeCell ref="D8:N8"/>
    <mergeCell ref="H2:H3"/>
    <mergeCell ref="I2:I3"/>
    <mergeCell ref="J2:J3"/>
    <mergeCell ref="K2:K3"/>
    <mergeCell ref="L2:L3"/>
    <mergeCell ref="D4:O4"/>
    <mergeCell ref="D15:N15"/>
    <mergeCell ref="D23:N23"/>
    <mergeCell ref="C27:N27"/>
    <mergeCell ref="D12:N12"/>
    <mergeCell ref="D19:N19"/>
    <mergeCell ref="D14:O1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4A5849-FE8A-4507-9351-74EFBF3E683B}">
  <sheetPr>
    <tabColor rgb="FF92D050"/>
    <pageSetUpPr fitToPage="1"/>
  </sheetPr>
  <dimension ref="A1:AE39"/>
  <sheetViews>
    <sheetView tabSelected="1" topLeftCell="A12" zoomScaleNormal="100" workbookViewId="0">
      <selection activeCell="N8" sqref="N8"/>
    </sheetView>
  </sheetViews>
  <sheetFormatPr defaultColWidth="9.140625" defaultRowHeight="14.45"/>
  <cols>
    <col min="1" max="1" width="7" style="1" customWidth="1"/>
    <col min="2" max="2" width="6.7109375" style="1" customWidth="1"/>
    <col min="3" max="3" width="7.28515625" style="1" customWidth="1"/>
    <col min="4" max="4" width="23.28515625" style="1" customWidth="1"/>
    <col min="5" max="12" width="5.7109375" style="1" customWidth="1"/>
    <col min="13" max="13" width="9" style="1" customWidth="1"/>
    <col min="14" max="14" width="10.28515625" style="1" customWidth="1"/>
    <col min="15" max="15" width="14.85546875" style="1" customWidth="1"/>
    <col min="16" max="16" width="9.28515625" style="15" bestFit="1" customWidth="1"/>
    <col min="17" max="17" width="10.42578125" style="15" customWidth="1"/>
    <col min="18" max="31" width="9.7109375" style="15" customWidth="1"/>
    <col min="32" max="16384" width="9.140625" style="1"/>
  </cols>
  <sheetData>
    <row r="1" spans="1:31" ht="33.6" customHeight="1" thickBot="1">
      <c r="A1" s="464" t="s">
        <v>279</v>
      </c>
      <c r="B1" s="465"/>
      <c r="C1" s="465"/>
      <c r="D1" s="466"/>
      <c r="E1" s="467" t="s">
        <v>1</v>
      </c>
      <c r="F1" s="462"/>
      <c r="G1" s="462"/>
      <c r="H1" s="463"/>
      <c r="I1" s="467" t="s">
        <v>2</v>
      </c>
      <c r="J1" s="462"/>
      <c r="K1" s="462"/>
      <c r="L1" s="463"/>
      <c r="M1" s="43"/>
      <c r="N1" s="44"/>
      <c r="O1" s="428"/>
      <c r="P1" s="467" t="s">
        <v>3</v>
      </c>
      <c r="Q1" s="462"/>
      <c r="R1" s="462"/>
      <c r="S1" s="462"/>
      <c r="T1" s="462"/>
      <c r="U1" s="462"/>
      <c r="V1" s="462"/>
      <c r="W1" s="468"/>
      <c r="X1" s="462" t="s">
        <v>4</v>
      </c>
      <c r="Y1" s="462"/>
      <c r="Z1" s="462"/>
      <c r="AA1" s="462"/>
      <c r="AB1" s="462"/>
      <c r="AC1" s="462"/>
      <c r="AD1" s="462"/>
      <c r="AE1" s="463"/>
    </row>
    <row r="2" spans="1:31" ht="25.15" customHeight="1">
      <c r="A2" s="469" t="s">
        <v>5</v>
      </c>
      <c r="B2" s="469" t="s">
        <v>6</v>
      </c>
      <c r="C2" s="469" t="s">
        <v>7</v>
      </c>
      <c r="D2" s="469" t="s">
        <v>8</v>
      </c>
      <c r="E2" s="460">
        <v>2025</v>
      </c>
      <c r="F2" s="460">
        <v>2026</v>
      </c>
      <c r="G2" s="460">
        <v>2027</v>
      </c>
      <c r="H2" s="460">
        <v>2028</v>
      </c>
      <c r="I2" s="460">
        <v>2025</v>
      </c>
      <c r="J2" s="460">
        <v>2026</v>
      </c>
      <c r="K2" s="460">
        <v>2027</v>
      </c>
      <c r="L2" s="460">
        <v>2028</v>
      </c>
      <c r="M2" s="460" t="s">
        <v>9</v>
      </c>
      <c r="N2" s="460" t="s">
        <v>10</v>
      </c>
      <c r="O2" s="490" t="s">
        <v>11</v>
      </c>
      <c r="P2" s="45" t="s">
        <v>12</v>
      </c>
      <c r="Q2" s="47" t="s">
        <v>13</v>
      </c>
      <c r="R2" s="45" t="s">
        <v>12</v>
      </c>
      <c r="S2" s="47" t="s">
        <v>13</v>
      </c>
      <c r="T2" s="45" t="s">
        <v>12</v>
      </c>
      <c r="U2" s="47" t="s">
        <v>13</v>
      </c>
      <c r="V2" s="45" t="s">
        <v>12</v>
      </c>
      <c r="W2" s="181" t="s">
        <v>13</v>
      </c>
      <c r="X2" s="340" t="s">
        <v>12</v>
      </c>
      <c r="Y2" s="331" t="s">
        <v>13</v>
      </c>
      <c r="Z2" s="45" t="s">
        <v>12</v>
      </c>
      <c r="AA2" s="47" t="s">
        <v>13</v>
      </c>
      <c r="AB2" s="45" t="s">
        <v>12</v>
      </c>
      <c r="AC2" s="47" t="s">
        <v>13</v>
      </c>
      <c r="AD2" s="45" t="s">
        <v>12</v>
      </c>
      <c r="AE2" s="47" t="s">
        <v>13</v>
      </c>
    </row>
    <row r="3" spans="1:31" ht="15" thickBot="1">
      <c r="A3" s="470"/>
      <c r="B3" s="470"/>
      <c r="C3" s="470"/>
      <c r="D3" s="470"/>
      <c r="E3" s="461"/>
      <c r="F3" s="461"/>
      <c r="G3" s="461"/>
      <c r="H3" s="461"/>
      <c r="I3" s="461"/>
      <c r="J3" s="461"/>
      <c r="K3" s="461"/>
      <c r="L3" s="461"/>
      <c r="M3" s="461"/>
      <c r="N3" s="461"/>
      <c r="O3" s="491"/>
      <c r="P3" s="46">
        <v>2025</v>
      </c>
      <c r="Q3" s="324">
        <v>2025</v>
      </c>
      <c r="R3" s="46">
        <v>2026</v>
      </c>
      <c r="S3" s="324">
        <v>2026</v>
      </c>
      <c r="T3" s="46">
        <v>2027</v>
      </c>
      <c r="U3" s="324">
        <v>2027</v>
      </c>
      <c r="V3" s="46">
        <v>2028</v>
      </c>
      <c r="W3" s="335">
        <v>2028</v>
      </c>
      <c r="X3" s="326">
        <v>2025</v>
      </c>
      <c r="Y3" s="324">
        <v>2025</v>
      </c>
      <c r="Z3" s="46">
        <v>2026</v>
      </c>
      <c r="AA3" s="324">
        <v>2026</v>
      </c>
      <c r="AB3" s="46">
        <v>2027</v>
      </c>
      <c r="AC3" s="324">
        <v>2027</v>
      </c>
      <c r="AD3" s="46">
        <v>2028</v>
      </c>
      <c r="AE3" s="324">
        <v>2028</v>
      </c>
    </row>
    <row r="4" spans="1:31" ht="72.599999999999994" customHeight="1" thickBot="1">
      <c r="A4" s="49" t="s">
        <v>280</v>
      </c>
      <c r="B4" s="50"/>
      <c r="C4" s="50"/>
      <c r="D4" s="504" t="s">
        <v>281</v>
      </c>
      <c r="E4" s="505"/>
      <c r="F4" s="505"/>
      <c r="G4" s="505"/>
      <c r="H4" s="505"/>
      <c r="I4" s="505"/>
      <c r="J4" s="505"/>
      <c r="K4" s="505"/>
      <c r="L4" s="505"/>
      <c r="M4" s="505"/>
      <c r="N4" s="505"/>
      <c r="O4" s="506"/>
      <c r="P4" s="84">
        <f>SUM(P5,P9,P14)</f>
        <v>4350</v>
      </c>
      <c r="Q4" s="217">
        <f t="shared" ref="Q4:AE4" si="0">SUM(Q5,Q9,Q14)</f>
        <v>0</v>
      </c>
      <c r="R4" s="84">
        <f t="shared" si="0"/>
        <v>6500</v>
      </c>
      <c r="S4" s="217">
        <f t="shared" si="0"/>
        <v>0</v>
      </c>
      <c r="T4" s="84">
        <f t="shared" si="0"/>
        <v>4000</v>
      </c>
      <c r="U4" s="217">
        <f t="shared" si="0"/>
        <v>0</v>
      </c>
      <c r="V4" s="84">
        <f t="shared" si="0"/>
        <v>4000</v>
      </c>
      <c r="W4" s="354">
        <f t="shared" si="0"/>
        <v>0</v>
      </c>
      <c r="X4" s="359">
        <f t="shared" si="0"/>
        <v>0</v>
      </c>
      <c r="Y4" s="217">
        <f t="shared" si="0"/>
        <v>0</v>
      </c>
      <c r="Z4" s="84">
        <f t="shared" si="0"/>
        <v>0</v>
      </c>
      <c r="AA4" s="217">
        <f t="shared" si="0"/>
        <v>0</v>
      </c>
      <c r="AB4" s="84">
        <f t="shared" si="0"/>
        <v>0</v>
      </c>
      <c r="AC4" s="217">
        <f t="shared" si="0"/>
        <v>0</v>
      </c>
      <c r="AD4" s="84">
        <f t="shared" si="0"/>
        <v>0</v>
      </c>
      <c r="AE4" s="362">
        <f t="shared" si="0"/>
        <v>0</v>
      </c>
    </row>
    <row r="5" spans="1:31" ht="44.45" customHeight="1" thickBot="1">
      <c r="A5" s="52"/>
      <c r="B5" s="53" t="s">
        <v>16</v>
      </c>
      <c r="C5" s="76"/>
      <c r="D5" s="454" t="s">
        <v>282</v>
      </c>
      <c r="E5" s="455"/>
      <c r="F5" s="455"/>
      <c r="G5" s="455"/>
      <c r="H5" s="455"/>
      <c r="I5" s="455"/>
      <c r="J5" s="455"/>
      <c r="K5" s="455"/>
      <c r="L5" s="455"/>
      <c r="M5" s="455"/>
      <c r="N5" s="456"/>
      <c r="O5" s="412" t="s">
        <v>283</v>
      </c>
      <c r="P5" s="85">
        <f>SUM(P6:P8)</f>
        <v>3500</v>
      </c>
      <c r="Q5" s="218">
        <f t="shared" ref="Q5:AE5" si="1">SUM(Q6:Q8)</f>
        <v>0</v>
      </c>
      <c r="R5" s="85">
        <f t="shared" si="1"/>
        <v>3500</v>
      </c>
      <c r="S5" s="218">
        <f t="shared" si="1"/>
        <v>0</v>
      </c>
      <c r="T5" s="85">
        <f t="shared" si="1"/>
        <v>3500</v>
      </c>
      <c r="U5" s="218">
        <f t="shared" si="1"/>
        <v>0</v>
      </c>
      <c r="V5" s="85">
        <f t="shared" si="1"/>
        <v>3500</v>
      </c>
      <c r="W5" s="355">
        <f t="shared" si="1"/>
        <v>0</v>
      </c>
      <c r="X5" s="360">
        <f t="shared" si="1"/>
        <v>0</v>
      </c>
      <c r="Y5" s="218">
        <f t="shared" si="1"/>
        <v>0</v>
      </c>
      <c r="Z5" s="85">
        <f t="shared" si="1"/>
        <v>0</v>
      </c>
      <c r="AA5" s="218">
        <f t="shared" si="1"/>
        <v>0</v>
      </c>
      <c r="AB5" s="85">
        <f t="shared" si="1"/>
        <v>0</v>
      </c>
      <c r="AC5" s="218">
        <f t="shared" si="1"/>
        <v>0</v>
      </c>
      <c r="AD5" s="85">
        <f t="shared" si="1"/>
        <v>0</v>
      </c>
      <c r="AE5" s="363">
        <f t="shared" si="1"/>
        <v>0</v>
      </c>
    </row>
    <row r="6" spans="1:31" ht="78" customHeight="1" thickBot="1">
      <c r="A6" s="52"/>
      <c r="B6" s="52"/>
      <c r="C6" s="52" t="s">
        <v>19</v>
      </c>
      <c r="D6" s="89" t="s">
        <v>284</v>
      </c>
      <c r="E6" s="68"/>
      <c r="F6" s="68"/>
      <c r="G6" s="68"/>
      <c r="H6" s="68"/>
      <c r="I6" s="52"/>
      <c r="J6" s="52"/>
      <c r="K6" s="52"/>
      <c r="L6" s="52"/>
      <c r="M6" s="59" t="s">
        <v>285</v>
      </c>
      <c r="N6" s="59" t="s">
        <v>286</v>
      </c>
      <c r="O6" s="429"/>
      <c r="P6" s="154">
        <v>3500</v>
      </c>
      <c r="Q6" s="365">
        <v>0</v>
      </c>
      <c r="R6" s="154">
        <v>3500</v>
      </c>
      <c r="S6" s="365">
        <v>0</v>
      </c>
      <c r="T6" s="154">
        <v>3500</v>
      </c>
      <c r="U6" s="365">
        <v>0</v>
      </c>
      <c r="V6" s="154">
        <v>3500</v>
      </c>
      <c r="W6" s="356">
        <v>0</v>
      </c>
      <c r="X6" s="343"/>
      <c r="Y6" s="339"/>
      <c r="Z6" s="55"/>
      <c r="AA6" s="339"/>
      <c r="AB6" s="55"/>
      <c r="AC6" s="339"/>
      <c r="AD6" s="55"/>
      <c r="AE6" s="339"/>
    </row>
    <row r="7" spans="1:31" ht="87" thickBot="1">
      <c r="A7" s="52"/>
      <c r="B7" s="52"/>
      <c r="C7" s="52" t="s">
        <v>23</v>
      </c>
      <c r="D7" s="52" t="s">
        <v>287</v>
      </c>
      <c r="E7" s="68"/>
      <c r="F7" s="68"/>
      <c r="G7" s="79"/>
      <c r="H7" s="79"/>
      <c r="I7" s="52"/>
      <c r="J7" s="52"/>
      <c r="K7" s="52"/>
      <c r="L7" s="52"/>
      <c r="M7" s="59" t="s">
        <v>285</v>
      </c>
      <c r="N7" s="59" t="s">
        <v>286</v>
      </c>
      <c r="O7" s="429"/>
      <c r="P7" s="154">
        <v>0</v>
      </c>
      <c r="Q7" s="365">
        <v>0</v>
      </c>
      <c r="R7" s="154">
        <v>0</v>
      </c>
      <c r="S7" s="365">
        <v>0</v>
      </c>
      <c r="T7" s="154">
        <v>0</v>
      </c>
      <c r="U7" s="365">
        <v>0</v>
      </c>
      <c r="V7" s="154">
        <v>0</v>
      </c>
      <c r="W7" s="356">
        <v>0</v>
      </c>
      <c r="X7" s="343"/>
      <c r="Y7" s="339"/>
      <c r="Z7" s="55"/>
      <c r="AA7" s="339"/>
      <c r="AB7" s="55"/>
      <c r="AC7" s="339"/>
      <c r="AD7" s="55"/>
      <c r="AE7" s="339"/>
    </row>
    <row r="8" spans="1:31" ht="91.5" customHeight="1" thickBot="1">
      <c r="A8" s="52"/>
      <c r="B8" s="52"/>
      <c r="C8" s="52" t="s">
        <v>25</v>
      </c>
      <c r="D8" s="52" t="s">
        <v>288</v>
      </c>
      <c r="E8" s="68"/>
      <c r="F8" s="68"/>
      <c r="G8" s="79"/>
      <c r="H8" s="79"/>
      <c r="I8" s="52"/>
      <c r="J8" s="52"/>
      <c r="K8" s="52"/>
      <c r="L8" s="52"/>
      <c r="M8" s="59" t="s">
        <v>285</v>
      </c>
      <c r="N8" s="59" t="s">
        <v>286</v>
      </c>
      <c r="O8" s="429"/>
      <c r="P8" s="154">
        <v>0</v>
      </c>
      <c r="Q8" s="365">
        <v>0</v>
      </c>
      <c r="R8" s="154">
        <v>0</v>
      </c>
      <c r="S8" s="365">
        <v>0</v>
      </c>
      <c r="T8" s="154">
        <v>0</v>
      </c>
      <c r="U8" s="365">
        <v>0</v>
      </c>
      <c r="V8" s="154">
        <v>0</v>
      </c>
      <c r="W8" s="356">
        <v>0</v>
      </c>
      <c r="X8" s="343"/>
      <c r="Y8" s="339"/>
      <c r="Z8" s="55"/>
      <c r="AA8" s="339"/>
      <c r="AB8" s="55"/>
      <c r="AC8" s="339"/>
      <c r="AD8" s="55"/>
      <c r="AE8" s="339"/>
    </row>
    <row r="9" spans="1:31" ht="29.45" thickBot="1">
      <c r="A9" s="52"/>
      <c r="B9" s="53" t="s">
        <v>29</v>
      </c>
      <c r="C9" s="76"/>
      <c r="D9" s="454" t="s">
        <v>289</v>
      </c>
      <c r="E9" s="455"/>
      <c r="F9" s="455"/>
      <c r="G9" s="455"/>
      <c r="H9" s="455"/>
      <c r="I9" s="455"/>
      <c r="J9" s="455"/>
      <c r="K9" s="455"/>
      <c r="L9" s="455"/>
      <c r="M9" s="455"/>
      <c r="N9" s="456"/>
      <c r="O9" s="99" t="s">
        <v>290</v>
      </c>
      <c r="P9" s="85">
        <f>SUM(P10:P13)</f>
        <v>850</v>
      </c>
      <c r="Q9" s="218">
        <f t="shared" ref="Q9:AE9" si="2">SUM(Q10:Q13)</f>
        <v>0</v>
      </c>
      <c r="R9" s="85">
        <f t="shared" si="2"/>
        <v>3000</v>
      </c>
      <c r="S9" s="218">
        <f t="shared" si="2"/>
        <v>0</v>
      </c>
      <c r="T9" s="85">
        <f t="shared" si="2"/>
        <v>500</v>
      </c>
      <c r="U9" s="218">
        <f t="shared" si="2"/>
        <v>0</v>
      </c>
      <c r="V9" s="85">
        <f t="shared" si="2"/>
        <v>500</v>
      </c>
      <c r="W9" s="355">
        <f t="shared" si="2"/>
        <v>0</v>
      </c>
      <c r="X9" s="360">
        <f t="shared" si="2"/>
        <v>0</v>
      </c>
      <c r="Y9" s="218">
        <f t="shared" si="2"/>
        <v>0</v>
      </c>
      <c r="Z9" s="85">
        <f t="shared" si="2"/>
        <v>0</v>
      </c>
      <c r="AA9" s="218">
        <f t="shared" si="2"/>
        <v>0</v>
      </c>
      <c r="AB9" s="85">
        <f t="shared" si="2"/>
        <v>0</v>
      </c>
      <c r="AC9" s="218">
        <f t="shared" si="2"/>
        <v>0</v>
      </c>
      <c r="AD9" s="85">
        <f t="shared" si="2"/>
        <v>0</v>
      </c>
      <c r="AE9" s="363">
        <f t="shared" si="2"/>
        <v>0</v>
      </c>
    </row>
    <row r="10" spans="1:31" ht="72" customHeight="1" thickBot="1">
      <c r="A10" s="52"/>
      <c r="B10" s="52"/>
      <c r="C10" s="52" t="s">
        <v>19</v>
      </c>
      <c r="D10" s="52" t="s">
        <v>291</v>
      </c>
      <c r="E10" s="68"/>
      <c r="F10" s="79"/>
      <c r="G10" s="79"/>
      <c r="H10" s="79"/>
      <c r="I10" s="52"/>
      <c r="J10" s="52"/>
      <c r="K10" s="52"/>
      <c r="L10" s="52"/>
      <c r="M10" s="59" t="s">
        <v>292</v>
      </c>
      <c r="N10" s="59" t="s">
        <v>286</v>
      </c>
      <c r="O10" s="429"/>
      <c r="P10" s="154">
        <v>350</v>
      </c>
      <c r="Q10" s="365">
        <v>0</v>
      </c>
      <c r="R10" s="154">
        <v>0</v>
      </c>
      <c r="S10" s="365">
        <v>0</v>
      </c>
      <c r="T10" s="154">
        <v>0</v>
      </c>
      <c r="U10" s="365">
        <v>0</v>
      </c>
      <c r="V10" s="154">
        <v>0</v>
      </c>
      <c r="W10" s="356">
        <v>0</v>
      </c>
      <c r="X10" s="343"/>
      <c r="Y10" s="339"/>
      <c r="Z10" s="55"/>
      <c r="AA10" s="339"/>
      <c r="AB10" s="55"/>
      <c r="AC10" s="339"/>
      <c r="AD10" s="55"/>
      <c r="AE10" s="339"/>
    </row>
    <row r="11" spans="1:31" ht="43.9" thickBot="1">
      <c r="A11" s="52"/>
      <c r="B11" s="52"/>
      <c r="C11" s="52" t="s">
        <v>23</v>
      </c>
      <c r="D11" s="52" t="s">
        <v>293</v>
      </c>
      <c r="E11" s="68"/>
      <c r="F11" s="68"/>
      <c r="G11" s="79"/>
      <c r="H11" s="79"/>
      <c r="I11" s="52"/>
      <c r="J11" s="52"/>
      <c r="K11" s="52"/>
      <c r="L11" s="52"/>
      <c r="M11" s="59" t="s">
        <v>292</v>
      </c>
      <c r="N11" s="59" t="s">
        <v>286</v>
      </c>
      <c r="O11" s="429"/>
      <c r="P11" s="154">
        <v>500</v>
      </c>
      <c r="Q11" s="365">
        <v>0</v>
      </c>
      <c r="R11" s="154">
        <v>500</v>
      </c>
      <c r="S11" s="365">
        <v>0</v>
      </c>
      <c r="T11" s="154">
        <v>0</v>
      </c>
      <c r="U11" s="365">
        <v>0</v>
      </c>
      <c r="V11" s="154">
        <v>0</v>
      </c>
      <c r="W11" s="356">
        <v>0</v>
      </c>
      <c r="X11" s="343"/>
      <c r="Y11" s="339"/>
      <c r="Z11" s="55"/>
      <c r="AA11" s="339"/>
      <c r="AB11" s="55"/>
      <c r="AC11" s="339"/>
      <c r="AD11" s="55"/>
      <c r="AE11" s="339"/>
    </row>
    <row r="12" spans="1:31" ht="76.5" customHeight="1" thickBot="1">
      <c r="A12" s="52"/>
      <c r="B12" s="52"/>
      <c r="C12" s="52" t="s">
        <v>25</v>
      </c>
      <c r="D12" s="52" t="s">
        <v>294</v>
      </c>
      <c r="E12" s="79"/>
      <c r="F12" s="68"/>
      <c r="G12" s="79"/>
      <c r="H12" s="79"/>
      <c r="I12" s="52"/>
      <c r="J12" s="52"/>
      <c r="K12" s="52"/>
      <c r="L12" s="52"/>
      <c r="M12" s="59" t="s">
        <v>295</v>
      </c>
      <c r="N12" s="59" t="s">
        <v>286</v>
      </c>
      <c r="O12" s="429"/>
      <c r="P12" s="154">
        <v>0</v>
      </c>
      <c r="Q12" s="365">
        <v>0</v>
      </c>
      <c r="R12" s="154">
        <v>2500</v>
      </c>
      <c r="S12" s="365">
        <v>0</v>
      </c>
      <c r="T12" s="154">
        <v>0</v>
      </c>
      <c r="U12" s="365">
        <v>0</v>
      </c>
      <c r="V12" s="154">
        <v>0</v>
      </c>
      <c r="W12" s="356">
        <v>0</v>
      </c>
      <c r="X12" s="343"/>
      <c r="Y12" s="339"/>
      <c r="Z12" s="55"/>
      <c r="AA12" s="339"/>
      <c r="AB12" s="55"/>
      <c r="AC12" s="339"/>
      <c r="AD12" s="55"/>
      <c r="AE12" s="339"/>
    </row>
    <row r="13" spans="1:31" ht="87" customHeight="1" thickBot="1">
      <c r="A13" s="52"/>
      <c r="B13" s="52"/>
      <c r="C13" s="52" t="s">
        <v>27</v>
      </c>
      <c r="D13" s="52" t="s">
        <v>296</v>
      </c>
      <c r="E13" s="79"/>
      <c r="F13" s="68"/>
      <c r="G13" s="68"/>
      <c r="H13" s="79"/>
      <c r="I13" s="52"/>
      <c r="J13" s="52"/>
      <c r="K13" s="52"/>
      <c r="L13" s="52"/>
      <c r="M13" s="59" t="s">
        <v>292</v>
      </c>
      <c r="N13" s="59" t="s">
        <v>286</v>
      </c>
      <c r="O13" s="429"/>
      <c r="P13" s="154">
        <v>0</v>
      </c>
      <c r="Q13" s="365">
        <v>0</v>
      </c>
      <c r="R13" s="154">
        <v>0</v>
      </c>
      <c r="S13" s="365">
        <v>0</v>
      </c>
      <c r="T13" s="154">
        <v>500</v>
      </c>
      <c r="U13" s="365">
        <v>0</v>
      </c>
      <c r="V13" s="154">
        <v>500</v>
      </c>
      <c r="W13" s="356">
        <v>0</v>
      </c>
      <c r="X13" s="343"/>
      <c r="Y13" s="339"/>
      <c r="Z13" s="55"/>
      <c r="AA13" s="339"/>
      <c r="AB13" s="55"/>
      <c r="AC13" s="339"/>
      <c r="AD13" s="55"/>
      <c r="AE13" s="339"/>
    </row>
    <row r="14" spans="1:31" ht="58.15" thickBot="1">
      <c r="A14" s="52"/>
      <c r="B14" s="53" t="s">
        <v>194</v>
      </c>
      <c r="C14" s="76"/>
      <c r="D14" s="454" t="s">
        <v>297</v>
      </c>
      <c r="E14" s="455"/>
      <c r="F14" s="455"/>
      <c r="G14" s="455"/>
      <c r="H14" s="455"/>
      <c r="I14" s="455"/>
      <c r="J14" s="455"/>
      <c r="K14" s="455"/>
      <c r="L14" s="455"/>
      <c r="M14" s="455"/>
      <c r="N14" s="456"/>
      <c r="O14" s="99" t="s">
        <v>298</v>
      </c>
      <c r="P14" s="85">
        <f>SUM(P15:P16)</f>
        <v>0</v>
      </c>
      <c r="Q14" s="218">
        <f t="shared" ref="Q14:AE14" si="3">SUM(Q15:Q16)</f>
        <v>0</v>
      </c>
      <c r="R14" s="85">
        <f t="shared" si="3"/>
        <v>0</v>
      </c>
      <c r="S14" s="218">
        <f t="shared" si="3"/>
        <v>0</v>
      </c>
      <c r="T14" s="85">
        <f t="shared" si="3"/>
        <v>0</v>
      </c>
      <c r="U14" s="218">
        <f t="shared" si="3"/>
        <v>0</v>
      </c>
      <c r="V14" s="85">
        <f t="shared" si="3"/>
        <v>0</v>
      </c>
      <c r="W14" s="355">
        <f t="shared" si="3"/>
        <v>0</v>
      </c>
      <c r="X14" s="360">
        <f t="shared" si="3"/>
        <v>0</v>
      </c>
      <c r="Y14" s="218">
        <f t="shared" si="3"/>
        <v>0</v>
      </c>
      <c r="Z14" s="85">
        <f t="shared" si="3"/>
        <v>0</v>
      </c>
      <c r="AA14" s="218">
        <f t="shared" si="3"/>
        <v>0</v>
      </c>
      <c r="AB14" s="85">
        <f t="shared" si="3"/>
        <v>0</v>
      </c>
      <c r="AC14" s="218">
        <f t="shared" si="3"/>
        <v>0</v>
      </c>
      <c r="AD14" s="85">
        <f t="shared" si="3"/>
        <v>0</v>
      </c>
      <c r="AE14" s="363">
        <f t="shared" si="3"/>
        <v>0</v>
      </c>
    </row>
    <row r="15" spans="1:31" ht="57.6" customHeight="1" thickBot="1">
      <c r="A15" s="52"/>
      <c r="B15" s="52"/>
      <c r="C15" s="52" t="s">
        <v>19</v>
      </c>
      <c r="D15" s="52" t="s">
        <v>299</v>
      </c>
      <c r="E15" s="68"/>
      <c r="F15" s="68"/>
      <c r="G15" s="68"/>
      <c r="H15" s="68"/>
      <c r="I15" s="52"/>
      <c r="J15" s="52"/>
      <c r="K15" s="52"/>
      <c r="L15" s="52"/>
      <c r="M15" s="59" t="s">
        <v>300</v>
      </c>
      <c r="N15" s="59" t="s">
        <v>286</v>
      </c>
      <c r="O15" s="429"/>
      <c r="P15" s="154">
        <v>0</v>
      </c>
      <c r="Q15" s="365">
        <v>0</v>
      </c>
      <c r="R15" s="154">
        <v>0</v>
      </c>
      <c r="S15" s="365">
        <v>0</v>
      </c>
      <c r="T15" s="154">
        <v>0</v>
      </c>
      <c r="U15" s="365">
        <v>0</v>
      </c>
      <c r="V15" s="154">
        <v>0</v>
      </c>
      <c r="W15" s="356">
        <v>0</v>
      </c>
      <c r="X15" s="343"/>
      <c r="Y15" s="339"/>
      <c r="Z15" s="55"/>
      <c r="AA15" s="339"/>
      <c r="AB15" s="55"/>
      <c r="AC15" s="339"/>
      <c r="AD15" s="55"/>
      <c r="AE15" s="339"/>
    </row>
    <row r="16" spans="1:31" ht="43.9" thickBot="1">
      <c r="A16" s="52"/>
      <c r="B16" s="52"/>
      <c r="C16" s="52" t="s">
        <v>23</v>
      </c>
      <c r="D16" s="52" t="s">
        <v>301</v>
      </c>
      <c r="E16" s="68"/>
      <c r="F16" s="68"/>
      <c r="G16" s="68"/>
      <c r="H16" s="68"/>
      <c r="I16" s="52"/>
      <c r="J16" s="52"/>
      <c r="K16" s="52"/>
      <c r="L16" s="52"/>
      <c r="M16" s="59" t="s">
        <v>300</v>
      </c>
      <c r="N16" s="59" t="s">
        <v>286</v>
      </c>
      <c r="O16" s="429"/>
      <c r="P16" s="154">
        <v>0</v>
      </c>
      <c r="Q16" s="365">
        <v>0</v>
      </c>
      <c r="R16" s="154">
        <v>0</v>
      </c>
      <c r="S16" s="365">
        <v>0</v>
      </c>
      <c r="T16" s="154">
        <v>0</v>
      </c>
      <c r="U16" s="365">
        <v>0</v>
      </c>
      <c r="V16" s="154">
        <v>0</v>
      </c>
      <c r="W16" s="356">
        <v>0</v>
      </c>
      <c r="X16" s="343"/>
      <c r="Y16" s="339"/>
      <c r="Z16" s="55"/>
      <c r="AA16" s="339"/>
      <c r="AB16" s="55"/>
      <c r="AC16" s="339"/>
      <c r="AD16" s="55"/>
      <c r="AE16" s="339"/>
    </row>
    <row r="17" spans="1:31" ht="58.15" customHeight="1" thickBot="1">
      <c r="A17" s="49" t="s">
        <v>262</v>
      </c>
      <c r="B17" s="50"/>
      <c r="C17" s="50"/>
      <c r="D17" s="471" t="s">
        <v>302</v>
      </c>
      <c r="E17" s="472"/>
      <c r="F17" s="472"/>
      <c r="G17" s="472"/>
      <c r="H17" s="472"/>
      <c r="I17" s="472"/>
      <c r="J17" s="472"/>
      <c r="K17" s="472"/>
      <c r="L17" s="472"/>
      <c r="M17" s="472"/>
      <c r="N17" s="472"/>
      <c r="O17" s="473"/>
      <c r="P17" s="84">
        <f>SUM(P18,P22)</f>
        <v>74200</v>
      </c>
      <c r="Q17" s="217">
        <f t="shared" ref="Q17:AE17" si="4">SUM(Q18,Q22)</f>
        <v>59750</v>
      </c>
      <c r="R17" s="84">
        <f t="shared" si="4"/>
        <v>72950</v>
      </c>
      <c r="S17" s="217">
        <f t="shared" si="4"/>
        <v>59750</v>
      </c>
      <c r="T17" s="84">
        <f t="shared" si="4"/>
        <v>72200</v>
      </c>
      <c r="U17" s="217">
        <f t="shared" si="4"/>
        <v>59750</v>
      </c>
      <c r="V17" s="84">
        <f t="shared" si="4"/>
        <v>72200</v>
      </c>
      <c r="W17" s="354">
        <f t="shared" si="4"/>
        <v>59750</v>
      </c>
      <c r="X17" s="359">
        <f t="shared" si="4"/>
        <v>0</v>
      </c>
      <c r="Y17" s="217">
        <f t="shared" si="4"/>
        <v>0</v>
      </c>
      <c r="Z17" s="84">
        <f t="shared" si="4"/>
        <v>0</v>
      </c>
      <c r="AA17" s="217">
        <f t="shared" si="4"/>
        <v>0</v>
      </c>
      <c r="AB17" s="84">
        <f t="shared" si="4"/>
        <v>0</v>
      </c>
      <c r="AC17" s="217">
        <f t="shared" si="4"/>
        <v>0</v>
      </c>
      <c r="AD17" s="84">
        <f t="shared" si="4"/>
        <v>0</v>
      </c>
      <c r="AE17" s="362">
        <f t="shared" si="4"/>
        <v>0</v>
      </c>
    </row>
    <row r="18" spans="1:31" ht="43.9" thickBot="1">
      <c r="A18" s="52"/>
      <c r="B18" s="53" t="s">
        <v>16</v>
      </c>
      <c r="C18" s="76"/>
      <c r="D18" s="454" t="s">
        <v>303</v>
      </c>
      <c r="E18" s="455"/>
      <c r="F18" s="455"/>
      <c r="G18" s="455"/>
      <c r="H18" s="455"/>
      <c r="I18" s="455"/>
      <c r="J18" s="455"/>
      <c r="K18" s="455"/>
      <c r="L18" s="455"/>
      <c r="M18" s="455"/>
      <c r="N18" s="456"/>
      <c r="O18" s="99" t="s">
        <v>304</v>
      </c>
      <c r="P18" s="85">
        <f>SUM(P19:P21)</f>
        <v>2500</v>
      </c>
      <c r="Q18" s="218">
        <f t="shared" ref="Q18:AE18" si="5">SUM(Q19:Q21)</f>
        <v>0</v>
      </c>
      <c r="R18" s="85">
        <f t="shared" si="5"/>
        <v>1250</v>
      </c>
      <c r="S18" s="218">
        <f t="shared" si="5"/>
        <v>0</v>
      </c>
      <c r="T18" s="85">
        <f t="shared" si="5"/>
        <v>500</v>
      </c>
      <c r="U18" s="218">
        <f t="shared" si="5"/>
        <v>0</v>
      </c>
      <c r="V18" s="85">
        <f t="shared" si="5"/>
        <v>500</v>
      </c>
      <c r="W18" s="355">
        <f t="shared" si="5"/>
        <v>0</v>
      </c>
      <c r="X18" s="360">
        <f t="shared" si="5"/>
        <v>0</v>
      </c>
      <c r="Y18" s="218">
        <f t="shared" si="5"/>
        <v>0</v>
      </c>
      <c r="Z18" s="85">
        <f t="shared" si="5"/>
        <v>0</v>
      </c>
      <c r="AA18" s="218">
        <f t="shared" si="5"/>
        <v>0</v>
      </c>
      <c r="AB18" s="85">
        <f t="shared" si="5"/>
        <v>0</v>
      </c>
      <c r="AC18" s="218">
        <f t="shared" si="5"/>
        <v>0</v>
      </c>
      <c r="AD18" s="85">
        <f t="shared" si="5"/>
        <v>0</v>
      </c>
      <c r="AE18" s="363">
        <f t="shared" si="5"/>
        <v>0</v>
      </c>
    </row>
    <row r="19" spans="1:31" ht="43.9" thickBot="1">
      <c r="A19" s="52"/>
      <c r="B19" s="52"/>
      <c r="C19" s="52" t="s">
        <v>19</v>
      </c>
      <c r="D19" s="52" t="s">
        <v>305</v>
      </c>
      <c r="E19" s="57"/>
      <c r="F19" s="58"/>
      <c r="G19" s="58"/>
      <c r="H19" s="58"/>
      <c r="I19" s="52"/>
      <c r="J19" s="52"/>
      <c r="K19" s="52"/>
      <c r="L19" s="52"/>
      <c r="M19" s="59" t="s">
        <v>285</v>
      </c>
      <c r="N19" s="59" t="s">
        <v>286</v>
      </c>
      <c r="O19" s="429"/>
      <c r="P19" s="154">
        <v>2500</v>
      </c>
      <c r="Q19" s="365">
        <v>0</v>
      </c>
      <c r="R19" s="154">
        <v>0</v>
      </c>
      <c r="S19" s="365">
        <v>0</v>
      </c>
      <c r="T19" s="154">
        <v>0</v>
      </c>
      <c r="U19" s="365">
        <v>0</v>
      </c>
      <c r="V19" s="154">
        <v>0</v>
      </c>
      <c r="W19" s="356">
        <v>0</v>
      </c>
      <c r="X19" s="368">
        <v>0</v>
      </c>
      <c r="Y19" s="225">
        <v>0</v>
      </c>
      <c r="Z19" s="55"/>
      <c r="AA19" s="339"/>
      <c r="AB19" s="55"/>
      <c r="AC19" s="339"/>
      <c r="AD19" s="55"/>
      <c r="AE19" s="339"/>
    </row>
    <row r="20" spans="1:31" ht="58.15" thickBot="1">
      <c r="A20" s="52"/>
      <c r="B20" s="52"/>
      <c r="C20" s="52" t="s">
        <v>23</v>
      </c>
      <c r="D20" s="52" t="s">
        <v>306</v>
      </c>
      <c r="E20" s="58"/>
      <c r="F20" s="57"/>
      <c r="G20" s="58"/>
      <c r="H20" s="58"/>
      <c r="I20" s="52"/>
      <c r="J20" s="52"/>
      <c r="K20" s="52"/>
      <c r="L20" s="52"/>
      <c r="M20" s="59" t="s">
        <v>285</v>
      </c>
      <c r="N20" s="59" t="s">
        <v>286</v>
      </c>
      <c r="O20" s="429"/>
      <c r="P20" s="154">
        <v>0</v>
      </c>
      <c r="Q20" s="365">
        <v>0</v>
      </c>
      <c r="R20" s="154">
        <v>1250</v>
      </c>
      <c r="S20" s="365">
        <v>0</v>
      </c>
      <c r="T20" s="154">
        <v>0</v>
      </c>
      <c r="U20" s="365">
        <v>0</v>
      </c>
      <c r="V20" s="154">
        <v>0</v>
      </c>
      <c r="W20" s="356">
        <v>0</v>
      </c>
      <c r="X20" s="343"/>
      <c r="Y20" s="339"/>
      <c r="Z20" s="55"/>
      <c r="AA20" s="339"/>
      <c r="AB20" s="55"/>
      <c r="AC20" s="339"/>
      <c r="AD20" s="55"/>
      <c r="AE20" s="339"/>
    </row>
    <row r="21" spans="1:31" ht="29.45" thickBot="1">
      <c r="A21" s="52"/>
      <c r="B21" s="52"/>
      <c r="C21" s="52" t="s">
        <v>25</v>
      </c>
      <c r="D21" s="52" t="s">
        <v>307</v>
      </c>
      <c r="E21" s="57"/>
      <c r="F21" s="57"/>
      <c r="G21" s="57"/>
      <c r="H21" s="91"/>
      <c r="I21" s="52"/>
      <c r="J21" s="52"/>
      <c r="K21" s="52"/>
      <c r="L21" s="52"/>
      <c r="M21" s="59" t="s">
        <v>285</v>
      </c>
      <c r="N21" s="59" t="s">
        <v>286</v>
      </c>
      <c r="O21" s="429"/>
      <c r="P21" s="154">
        <v>0</v>
      </c>
      <c r="Q21" s="365">
        <v>0</v>
      </c>
      <c r="R21" s="154">
        <v>0</v>
      </c>
      <c r="S21" s="365">
        <v>0</v>
      </c>
      <c r="T21" s="154">
        <v>500</v>
      </c>
      <c r="U21" s="365">
        <v>0</v>
      </c>
      <c r="V21" s="154">
        <v>500</v>
      </c>
      <c r="W21" s="356">
        <v>0</v>
      </c>
      <c r="X21" s="343"/>
      <c r="Y21" s="339"/>
      <c r="Z21" s="55"/>
      <c r="AA21" s="339"/>
      <c r="AB21" s="55"/>
      <c r="AC21" s="339"/>
      <c r="AD21" s="55"/>
      <c r="AE21" s="339"/>
    </row>
    <row r="22" spans="1:31" ht="43.9" thickBot="1">
      <c r="A22" s="52"/>
      <c r="B22" s="92" t="s">
        <v>29</v>
      </c>
      <c r="C22" s="93"/>
      <c r="D22" s="507" t="s">
        <v>308</v>
      </c>
      <c r="E22" s="508"/>
      <c r="F22" s="508"/>
      <c r="G22" s="508"/>
      <c r="H22" s="508"/>
      <c r="I22" s="508"/>
      <c r="J22" s="508"/>
      <c r="K22" s="508"/>
      <c r="L22" s="508"/>
      <c r="M22" s="508"/>
      <c r="N22" s="509"/>
      <c r="O22" s="418" t="s">
        <v>309</v>
      </c>
      <c r="P22" s="85">
        <f>SUM(P23:P24)</f>
        <v>71700</v>
      </c>
      <c r="Q22" s="218">
        <f t="shared" ref="Q22:AE22" si="6">SUM(Q23:Q24)</f>
        <v>59750</v>
      </c>
      <c r="R22" s="85">
        <f t="shared" si="6"/>
        <v>71700</v>
      </c>
      <c r="S22" s="218">
        <f t="shared" si="6"/>
        <v>59750</v>
      </c>
      <c r="T22" s="85">
        <f t="shared" si="6"/>
        <v>71700</v>
      </c>
      <c r="U22" s="218">
        <f t="shared" si="6"/>
        <v>59750</v>
      </c>
      <c r="V22" s="85">
        <f t="shared" si="6"/>
        <v>71700</v>
      </c>
      <c r="W22" s="355">
        <f t="shared" si="6"/>
        <v>59750</v>
      </c>
      <c r="X22" s="360">
        <f t="shared" si="6"/>
        <v>0</v>
      </c>
      <c r="Y22" s="218">
        <f t="shared" si="6"/>
        <v>0</v>
      </c>
      <c r="Z22" s="85">
        <f t="shared" si="6"/>
        <v>0</v>
      </c>
      <c r="AA22" s="218">
        <f t="shared" si="6"/>
        <v>0</v>
      </c>
      <c r="AB22" s="85">
        <f t="shared" si="6"/>
        <v>0</v>
      </c>
      <c r="AC22" s="218">
        <f t="shared" si="6"/>
        <v>0</v>
      </c>
      <c r="AD22" s="85">
        <f t="shared" si="6"/>
        <v>0</v>
      </c>
      <c r="AE22" s="363">
        <f t="shared" si="6"/>
        <v>0</v>
      </c>
    </row>
    <row r="23" spans="1:31" ht="29.45" thickBot="1">
      <c r="A23" s="52"/>
      <c r="B23" s="52"/>
      <c r="C23" s="52" t="s">
        <v>19</v>
      </c>
      <c r="D23" s="52" t="s">
        <v>310</v>
      </c>
      <c r="E23" s="57"/>
      <c r="F23" s="57"/>
      <c r="G23" s="57"/>
      <c r="H23" s="57"/>
      <c r="I23" s="52"/>
      <c r="J23" s="52"/>
      <c r="K23" s="52"/>
      <c r="L23" s="52"/>
      <c r="M23" s="59" t="s">
        <v>285</v>
      </c>
      <c r="N23" s="59" t="s">
        <v>311</v>
      </c>
      <c r="O23" s="429"/>
      <c r="P23" s="154">
        <v>0</v>
      </c>
      <c r="Q23" s="365">
        <v>0</v>
      </c>
      <c r="R23" s="154">
        <v>0</v>
      </c>
      <c r="S23" s="365">
        <v>0</v>
      </c>
      <c r="T23" s="154">
        <v>0</v>
      </c>
      <c r="U23" s="365">
        <v>0</v>
      </c>
      <c r="V23" s="154">
        <v>0</v>
      </c>
      <c r="W23" s="356">
        <v>0</v>
      </c>
      <c r="X23" s="343"/>
      <c r="Y23" s="339"/>
      <c r="Z23" s="55"/>
      <c r="AA23" s="339"/>
      <c r="AB23" s="55"/>
      <c r="AC23" s="339"/>
      <c r="AD23" s="55"/>
      <c r="AE23" s="339"/>
    </row>
    <row r="24" spans="1:31" ht="28.9">
      <c r="A24" s="52"/>
      <c r="B24" s="52"/>
      <c r="C24" s="52" t="s">
        <v>23</v>
      </c>
      <c r="D24" s="70" t="s">
        <v>312</v>
      </c>
      <c r="E24" s="57"/>
      <c r="F24" s="57"/>
      <c r="G24" s="57"/>
      <c r="H24" s="57"/>
      <c r="I24" s="52"/>
      <c r="J24" s="52"/>
      <c r="K24" s="52"/>
      <c r="L24" s="52"/>
      <c r="M24" s="94" t="s">
        <v>285</v>
      </c>
      <c r="N24" s="59" t="s">
        <v>311</v>
      </c>
      <c r="O24" s="429"/>
      <c r="P24" s="154">
        <v>71700</v>
      </c>
      <c r="Q24" s="365">
        <v>59750</v>
      </c>
      <c r="R24" s="154">
        <v>71700</v>
      </c>
      <c r="S24" s="365">
        <v>59750</v>
      </c>
      <c r="T24" s="154">
        <v>71700</v>
      </c>
      <c r="U24" s="365">
        <v>59750</v>
      </c>
      <c r="V24" s="154">
        <v>71700</v>
      </c>
      <c r="W24" s="356">
        <v>59750</v>
      </c>
      <c r="X24" s="343"/>
      <c r="Y24" s="339"/>
      <c r="Z24" s="55"/>
      <c r="AA24" s="339"/>
      <c r="AB24" s="55"/>
      <c r="AC24" s="339"/>
      <c r="AD24" s="55"/>
      <c r="AE24" s="339"/>
    </row>
    <row r="25" spans="1:31" ht="43.9" customHeight="1" thickBot="1">
      <c r="A25" s="49" t="s">
        <v>45</v>
      </c>
      <c r="B25" s="50"/>
      <c r="C25" s="50"/>
      <c r="D25" s="471" t="s">
        <v>313</v>
      </c>
      <c r="E25" s="472"/>
      <c r="F25" s="472"/>
      <c r="G25" s="472"/>
      <c r="H25" s="472"/>
      <c r="I25" s="472"/>
      <c r="J25" s="472"/>
      <c r="K25" s="472"/>
      <c r="L25" s="472"/>
      <c r="M25" s="472"/>
      <c r="N25" s="472"/>
      <c r="O25" s="473"/>
      <c r="P25" s="84">
        <f>SUM(P26,P29)</f>
        <v>0</v>
      </c>
      <c r="Q25" s="217">
        <f t="shared" ref="Q25:AE25" si="7">SUM(Q26,Q29)</f>
        <v>0</v>
      </c>
      <c r="R25" s="84">
        <f t="shared" si="7"/>
        <v>350</v>
      </c>
      <c r="S25" s="217">
        <f t="shared" si="7"/>
        <v>0</v>
      </c>
      <c r="T25" s="84">
        <f t="shared" si="7"/>
        <v>350</v>
      </c>
      <c r="U25" s="217">
        <f t="shared" si="7"/>
        <v>0</v>
      </c>
      <c r="V25" s="84">
        <f t="shared" si="7"/>
        <v>0</v>
      </c>
      <c r="W25" s="354">
        <f t="shared" si="7"/>
        <v>0</v>
      </c>
      <c r="X25" s="359">
        <f t="shared" si="7"/>
        <v>0</v>
      </c>
      <c r="Y25" s="217">
        <f t="shared" si="7"/>
        <v>0</v>
      </c>
      <c r="Z25" s="84">
        <f t="shared" si="7"/>
        <v>0</v>
      </c>
      <c r="AA25" s="217">
        <f t="shared" si="7"/>
        <v>0</v>
      </c>
      <c r="AB25" s="84">
        <f t="shared" si="7"/>
        <v>0</v>
      </c>
      <c r="AC25" s="217">
        <f t="shared" si="7"/>
        <v>0</v>
      </c>
      <c r="AD25" s="84">
        <f t="shared" si="7"/>
        <v>0</v>
      </c>
      <c r="AE25" s="362">
        <f t="shared" si="7"/>
        <v>0</v>
      </c>
    </row>
    <row r="26" spans="1:31" ht="58.15" thickBot="1">
      <c r="A26" s="52"/>
      <c r="B26" s="53" t="s">
        <v>16</v>
      </c>
      <c r="C26" s="76"/>
      <c r="D26" s="510" t="s">
        <v>314</v>
      </c>
      <c r="E26" s="511"/>
      <c r="F26" s="511"/>
      <c r="G26" s="511"/>
      <c r="H26" s="511"/>
      <c r="I26" s="511"/>
      <c r="J26" s="511"/>
      <c r="K26" s="511"/>
      <c r="L26" s="511"/>
      <c r="M26" s="511"/>
      <c r="N26" s="512"/>
      <c r="O26" s="414" t="s">
        <v>315</v>
      </c>
      <c r="P26" s="85">
        <f>SUM(P27:P28)</f>
        <v>0</v>
      </c>
      <c r="Q26" s="218">
        <f t="shared" ref="Q26:AE26" si="8">SUM(Q27:Q28)</f>
        <v>0</v>
      </c>
      <c r="R26" s="85">
        <f t="shared" si="8"/>
        <v>350</v>
      </c>
      <c r="S26" s="218">
        <f t="shared" si="8"/>
        <v>0</v>
      </c>
      <c r="T26" s="85">
        <f t="shared" si="8"/>
        <v>0</v>
      </c>
      <c r="U26" s="218">
        <f t="shared" si="8"/>
        <v>0</v>
      </c>
      <c r="V26" s="85">
        <f t="shared" si="8"/>
        <v>0</v>
      </c>
      <c r="W26" s="355">
        <f t="shared" si="8"/>
        <v>0</v>
      </c>
      <c r="X26" s="360">
        <f t="shared" si="8"/>
        <v>0</v>
      </c>
      <c r="Y26" s="218">
        <f t="shared" si="8"/>
        <v>0</v>
      </c>
      <c r="Z26" s="85">
        <f t="shared" si="8"/>
        <v>0</v>
      </c>
      <c r="AA26" s="218">
        <f t="shared" si="8"/>
        <v>0</v>
      </c>
      <c r="AB26" s="85">
        <f t="shared" si="8"/>
        <v>0</v>
      </c>
      <c r="AC26" s="218">
        <f t="shared" si="8"/>
        <v>0</v>
      </c>
      <c r="AD26" s="85">
        <f t="shared" si="8"/>
        <v>0</v>
      </c>
      <c r="AE26" s="363">
        <f t="shared" si="8"/>
        <v>0</v>
      </c>
    </row>
    <row r="27" spans="1:31" ht="58.15" thickBot="1">
      <c r="A27" s="52"/>
      <c r="B27" s="52"/>
      <c r="C27" s="52" t="s">
        <v>19</v>
      </c>
      <c r="D27" s="52" t="s">
        <v>316</v>
      </c>
      <c r="E27" s="58"/>
      <c r="F27" s="57"/>
      <c r="G27" s="58"/>
      <c r="H27" s="58"/>
      <c r="I27" s="52"/>
      <c r="J27" s="52"/>
      <c r="K27" s="52"/>
      <c r="L27" s="52"/>
      <c r="M27" s="59" t="s">
        <v>285</v>
      </c>
      <c r="N27" s="59" t="s">
        <v>286</v>
      </c>
      <c r="O27" s="429"/>
      <c r="P27" s="154">
        <v>0</v>
      </c>
      <c r="Q27" s="365">
        <v>0</v>
      </c>
      <c r="R27" s="154">
        <v>350</v>
      </c>
      <c r="S27" s="365">
        <v>0</v>
      </c>
      <c r="T27" s="154">
        <v>0</v>
      </c>
      <c r="U27" s="365">
        <v>0</v>
      </c>
      <c r="V27" s="154">
        <v>0</v>
      </c>
      <c r="W27" s="356">
        <v>0</v>
      </c>
      <c r="X27" s="343"/>
      <c r="Y27" s="339"/>
      <c r="Z27" s="55"/>
      <c r="AA27" s="339"/>
      <c r="AB27" s="55"/>
      <c r="AC27" s="339"/>
      <c r="AD27" s="55"/>
      <c r="AE27" s="339"/>
    </row>
    <row r="28" spans="1:31" ht="87" thickBot="1">
      <c r="A28" s="52"/>
      <c r="B28" s="52"/>
      <c r="C28" s="52" t="s">
        <v>23</v>
      </c>
      <c r="D28" s="52" t="s">
        <v>317</v>
      </c>
      <c r="E28" s="58"/>
      <c r="F28" s="57"/>
      <c r="G28" s="57"/>
      <c r="H28" s="58"/>
      <c r="I28" s="52"/>
      <c r="J28" s="52"/>
      <c r="K28" s="52"/>
      <c r="L28" s="52"/>
      <c r="M28" s="59" t="s">
        <v>285</v>
      </c>
      <c r="N28" s="59" t="s">
        <v>286</v>
      </c>
      <c r="O28" s="429"/>
      <c r="P28" s="154">
        <v>0</v>
      </c>
      <c r="Q28" s="365">
        <v>0</v>
      </c>
      <c r="R28" s="154">
        <v>0</v>
      </c>
      <c r="S28" s="365">
        <v>0</v>
      </c>
      <c r="T28" s="154">
        <v>0</v>
      </c>
      <c r="U28" s="365">
        <v>0</v>
      </c>
      <c r="V28" s="154">
        <v>0</v>
      </c>
      <c r="W28" s="356">
        <v>0</v>
      </c>
      <c r="X28" s="343"/>
      <c r="Y28" s="339"/>
      <c r="Z28" s="55"/>
      <c r="AA28" s="339"/>
      <c r="AB28" s="55"/>
      <c r="AC28" s="339"/>
      <c r="AD28" s="55"/>
      <c r="AE28" s="339"/>
    </row>
    <row r="29" spans="1:31" ht="58.15" thickBot="1">
      <c r="A29" s="52"/>
      <c r="B29" s="53" t="s">
        <v>29</v>
      </c>
      <c r="C29" s="76"/>
      <c r="D29" s="510" t="s">
        <v>318</v>
      </c>
      <c r="E29" s="511"/>
      <c r="F29" s="511"/>
      <c r="G29" s="511"/>
      <c r="H29" s="511"/>
      <c r="I29" s="511"/>
      <c r="J29" s="511"/>
      <c r="K29" s="511"/>
      <c r="L29" s="511"/>
      <c r="M29" s="511"/>
      <c r="N29" s="512"/>
      <c r="O29" s="414" t="s">
        <v>319</v>
      </c>
      <c r="P29" s="85">
        <f>SUM(P30:P31)</f>
        <v>0</v>
      </c>
      <c r="Q29" s="218">
        <f t="shared" ref="Q29:AE29" si="9">SUM(Q30:Q31)</f>
        <v>0</v>
      </c>
      <c r="R29" s="85">
        <f t="shared" si="9"/>
        <v>0</v>
      </c>
      <c r="S29" s="218">
        <f t="shared" si="9"/>
        <v>0</v>
      </c>
      <c r="T29" s="85">
        <f t="shared" si="9"/>
        <v>350</v>
      </c>
      <c r="U29" s="218">
        <f t="shared" si="9"/>
        <v>0</v>
      </c>
      <c r="V29" s="85">
        <f t="shared" si="9"/>
        <v>0</v>
      </c>
      <c r="W29" s="355">
        <f t="shared" si="9"/>
        <v>0</v>
      </c>
      <c r="X29" s="360">
        <f t="shared" si="9"/>
        <v>0</v>
      </c>
      <c r="Y29" s="218">
        <f t="shared" si="9"/>
        <v>0</v>
      </c>
      <c r="Z29" s="85">
        <f t="shared" si="9"/>
        <v>0</v>
      </c>
      <c r="AA29" s="218">
        <f t="shared" si="9"/>
        <v>0</v>
      </c>
      <c r="AB29" s="85">
        <f t="shared" si="9"/>
        <v>0</v>
      </c>
      <c r="AC29" s="218">
        <f t="shared" si="9"/>
        <v>0</v>
      </c>
      <c r="AD29" s="85">
        <f t="shared" si="9"/>
        <v>0</v>
      </c>
      <c r="AE29" s="363">
        <f t="shared" si="9"/>
        <v>0</v>
      </c>
    </row>
    <row r="30" spans="1:31" ht="87" thickBot="1">
      <c r="A30" s="52"/>
      <c r="B30" s="52"/>
      <c r="C30" s="52" t="s">
        <v>19</v>
      </c>
      <c r="D30" s="52" t="s">
        <v>320</v>
      </c>
      <c r="E30" s="58"/>
      <c r="F30" s="58"/>
      <c r="G30" s="57"/>
      <c r="H30" s="58"/>
      <c r="I30" s="52"/>
      <c r="J30" s="52"/>
      <c r="K30" s="52"/>
      <c r="L30" s="52"/>
      <c r="M30" s="59" t="s">
        <v>285</v>
      </c>
      <c r="N30" s="59" t="s">
        <v>286</v>
      </c>
      <c r="O30" s="429"/>
      <c r="P30" s="154">
        <v>0</v>
      </c>
      <c r="Q30" s="365">
        <v>0</v>
      </c>
      <c r="R30" s="154">
        <v>0</v>
      </c>
      <c r="S30" s="365">
        <v>0</v>
      </c>
      <c r="T30" s="154">
        <v>350</v>
      </c>
      <c r="U30" s="365">
        <v>0</v>
      </c>
      <c r="V30" s="154">
        <v>0</v>
      </c>
      <c r="W30" s="356">
        <v>0</v>
      </c>
      <c r="X30" s="343"/>
      <c r="Y30" s="339"/>
      <c r="Z30" s="55"/>
      <c r="AA30" s="339"/>
      <c r="AB30" s="55"/>
      <c r="AC30" s="339"/>
      <c r="AD30" s="55"/>
      <c r="AE30" s="339"/>
    </row>
    <row r="31" spans="1:31" ht="72.599999999999994" thickBot="1">
      <c r="A31" s="52"/>
      <c r="B31" s="52"/>
      <c r="C31" s="52" t="s">
        <v>23</v>
      </c>
      <c r="D31" s="52" t="s">
        <v>321</v>
      </c>
      <c r="E31" s="58"/>
      <c r="F31" s="58"/>
      <c r="G31" s="57"/>
      <c r="H31" s="57"/>
      <c r="I31" s="52"/>
      <c r="J31" s="52"/>
      <c r="K31" s="52"/>
      <c r="L31" s="52"/>
      <c r="M31" s="59" t="s">
        <v>285</v>
      </c>
      <c r="N31" s="59" t="s">
        <v>286</v>
      </c>
      <c r="O31" s="429"/>
      <c r="P31" s="154">
        <v>0</v>
      </c>
      <c r="Q31" s="365">
        <v>0</v>
      </c>
      <c r="R31" s="154">
        <v>0</v>
      </c>
      <c r="S31" s="365">
        <v>0</v>
      </c>
      <c r="T31" s="154">
        <v>0</v>
      </c>
      <c r="U31" s="365">
        <v>0</v>
      </c>
      <c r="V31" s="154">
        <v>0</v>
      </c>
      <c r="W31" s="356">
        <v>0</v>
      </c>
      <c r="X31" s="343"/>
      <c r="Y31" s="339"/>
      <c r="Z31" s="55"/>
      <c r="AA31" s="339"/>
      <c r="AB31" s="55"/>
      <c r="AC31" s="339"/>
      <c r="AD31" s="55"/>
      <c r="AE31" s="339"/>
    </row>
    <row r="32" spans="1:31" ht="15" thickBot="1">
      <c r="A32" s="52" t="s">
        <v>322</v>
      </c>
      <c r="B32" s="95"/>
      <c r="C32" s="95"/>
      <c r="D32" s="513"/>
      <c r="E32" s="514"/>
      <c r="F32" s="514"/>
      <c r="G32" s="514"/>
      <c r="H32" s="514"/>
      <c r="I32" s="514"/>
      <c r="J32" s="514"/>
      <c r="K32" s="514"/>
      <c r="L32" s="514"/>
      <c r="M32" s="514"/>
      <c r="N32" s="515"/>
      <c r="O32" s="415"/>
      <c r="P32" s="96">
        <f>P33</f>
        <v>8700</v>
      </c>
      <c r="Q32" s="226">
        <f t="shared" ref="Q32:AE32" si="10">Q33</f>
        <v>8700</v>
      </c>
      <c r="R32" s="96">
        <f t="shared" si="10"/>
        <v>8700</v>
      </c>
      <c r="S32" s="226">
        <f t="shared" si="10"/>
        <v>8700</v>
      </c>
      <c r="T32" s="96">
        <f t="shared" si="10"/>
        <v>8700</v>
      </c>
      <c r="U32" s="226">
        <f t="shared" si="10"/>
        <v>8700</v>
      </c>
      <c r="V32" s="96">
        <f t="shared" si="10"/>
        <v>8700</v>
      </c>
      <c r="W32" s="366">
        <f t="shared" si="10"/>
        <v>8700</v>
      </c>
      <c r="X32" s="369">
        <f t="shared" si="10"/>
        <v>0</v>
      </c>
      <c r="Y32" s="226">
        <f t="shared" si="10"/>
        <v>0</v>
      </c>
      <c r="Z32" s="96">
        <f t="shared" si="10"/>
        <v>0</v>
      </c>
      <c r="AA32" s="226">
        <f t="shared" si="10"/>
        <v>0</v>
      </c>
      <c r="AB32" s="96">
        <f t="shared" si="10"/>
        <v>0</v>
      </c>
      <c r="AC32" s="226">
        <f t="shared" si="10"/>
        <v>0</v>
      </c>
      <c r="AD32" s="96">
        <f t="shared" si="10"/>
        <v>0</v>
      </c>
      <c r="AE32" s="372">
        <f t="shared" si="10"/>
        <v>0</v>
      </c>
    </row>
    <row r="33" spans="1:31" ht="15" thickBot="1">
      <c r="A33" s="52"/>
      <c r="B33" s="97" t="s">
        <v>323</v>
      </c>
      <c r="C33" s="97"/>
      <c r="D33" s="516" t="s">
        <v>324</v>
      </c>
      <c r="E33" s="517"/>
      <c r="F33" s="517"/>
      <c r="G33" s="517"/>
      <c r="H33" s="517"/>
      <c r="I33" s="517"/>
      <c r="J33" s="517"/>
      <c r="K33" s="517"/>
      <c r="L33" s="517"/>
      <c r="M33" s="517"/>
      <c r="N33" s="518"/>
      <c r="O33" s="416"/>
      <c r="P33" s="98">
        <f>SUM(P34:P37)</f>
        <v>8700</v>
      </c>
      <c r="Q33" s="227">
        <f t="shared" ref="Q33:AE33" si="11">SUM(Q34:Q37)</f>
        <v>8700</v>
      </c>
      <c r="R33" s="98">
        <f t="shared" si="11"/>
        <v>8700</v>
      </c>
      <c r="S33" s="227">
        <f t="shared" si="11"/>
        <v>8700</v>
      </c>
      <c r="T33" s="98">
        <f t="shared" si="11"/>
        <v>8700</v>
      </c>
      <c r="U33" s="227">
        <f t="shared" si="11"/>
        <v>8700</v>
      </c>
      <c r="V33" s="98">
        <f t="shared" si="11"/>
        <v>8700</v>
      </c>
      <c r="W33" s="367">
        <f t="shared" si="11"/>
        <v>8700</v>
      </c>
      <c r="X33" s="370">
        <f t="shared" si="11"/>
        <v>0</v>
      </c>
      <c r="Y33" s="227">
        <f t="shared" si="11"/>
        <v>0</v>
      </c>
      <c r="Z33" s="98">
        <f t="shared" si="11"/>
        <v>0</v>
      </c>
      <c r="AA33" s="227">
        <f t="shared" si="11"/>
        <v>0</v>
      </c>
      <c r="AB33" s="98">
        <f t="shared" si="11"/>
        <v>0</v>
      </c>
      <c r="AC33" s="227">
        <f t="shared" si="11"/>
        <v>0</v>
      </c>
      <c r="AD33" s="98">
        <f t="shared" si="11"/>
        <v>0</v>
      </c>
      <c r="AE33" s="373">
        <f t="shared" si="11"/>
        <v>0</v>
      </c>
    </row>
    <row r="34" spans="1:31" ht="15" thickBot="1">
      <c r="A34" s="82"/>
      <c r="B34" s="82"/>
      <c r="C34" s="52" t="s">
        <v>19</v>
      </c>
      <c r="D34" s="52" t="s">
        <v>325</v>
      </c>
      <c r="E34" s="52"/>
      <c r="F34" s="52"/>
      <c r="G34" s="52"/>
      <c r="H34" s="52"/>
      <c r="I34" s="52"/>
      <c r="J34" s="52"/>
      <c r="K34" s="52"/>
      <c r="L34" s="52"/>
      <c r="M34" s="52"/>
      <c r="N34" s="59" t="s">
        <v>326</v>
      </c>
      <c r="O34" s="86"/>
      <c r="P34" s="154">
        <v>4900</v>
      </c>
      <c r="Q34" s="225">
        <v>0</v>
      </c>
      <c r="R34" s="154">
        <v>4900</v>
      </c>
      <c r="S34" s="225">
        <v>0</v>
      </c>
      <c r="T34" s="154">
        <v>4900</v>
      </c>
      <c r="U34" s="225">
        <v>0</v>
      </c>
      <c r="V34" s="154">
        <v>4900</v>
      </c>
      <c r="W34" s="356">
        <v>0</v>
      </c>
      <c r="X34" s="343"/>
      <c r="Y34" s="339"/>
      <c r="Z34" s="55"/>
      <c r="AA34" s="339"/>
      <c r="AB34" s="55"/>
      <c r="AC34" s="339"/>
      <c r="AD34" s="55"/>
      <c r="AE34" s="339"/>
    </row>
    <row r="35" spans="1:31" ht="15" thickBot="1">
      <c r="A35" s="82"/>
      <c r="B35" s="82"/>
      <c r="C35" s="52" t="s">
        <v>23</v>
      </c>
      <c r="D35" s="52" t="s">
        <v>327</v>
      </c>
      <c r="E35" s="52"/>
      <c r="F35" s="52"/>
      <c r="G35" s="52"/>
      <c r="H35" s="52"/>
      <c r="I35" s="52"/>
      <c r="J35" s="52"/>
      <c r="K35" s="52"/>
      <c r="L35" s="52"/>
      <c r="M35" s="52"/>
      <c r="N35" s="59" t="s">
        <v>326</v>
      </c>
      <c r="O35" s="86"/>
      <c r="P35" s="154">
        <v>800</v>
      </c>
      <c r="Q35" s="225">
        <v>800</v>
      </c>
      <c r="R35" s="154">
        <v>800</v>
      </c>
      <c r="S35" s="225">
        <v>800</v>
      </c>
      <c r="T35" s="154">
        <v>800</v>
      </c>
      <c r="U35" s="225">
        <v>800</v>
      </c>
      <c r="V35" s="154">
        <v>800</v>
      </c>
      <c r="W35" s="356">
        <v>800</v>
      </c>
      <c r="X35" s="343"/>
      <c r="Y35" s="339"/>
      <c r="Z35" s="55"/>
      <c r="AA35" s="339"/>
      <c r="AB35" s="55"/>
      <c r="AC35" s="339"/>
      <c r="AD35" s="55"/>
      <c r="AE35" s="339"/>
    </row>
    <row r="36" spans="1:31" ht="15" thickBot="1">
      <c r="A36" s="52"/>
      <c r="B36" s="52"/>
      <c r="C36" s="52" t="s">
        <v>25</v>
      </c>
      <c r="D36" s="52" t="s">
        <v>328</v>
      </c>
      <c r="E36" s="52"/>
      <c r="F36" s="52"/>
      <c r="G36" s="52"/>
      <c r="H36" s="52"/>
      <c r="I36" s="52"/>
      <c r="J36" s="52"/>
      <c r="K36" s="52"/>
      <c r="L36" s="52"/>
      <c r="M36" s="52"/>
      <c r="N36" s="59" t="s">
        <v>326</v>
      </c>
      <c r="O36" s="86"/>
      <c r="P36" s="154">
        <v>0</v>
      </c>
      <c r="Q36" s="225">
        <v>4900</v>
      </c>
      <c r="R36" s="154">
        <v>0</v>
      </c>
      <c r="S36" s="225">
        <v>4900</v>
      </c>
      <c r="T36" s="154">
        <v>0</v>
      </c>
      <c r="U36" s="225">
        <v>4900</v>
      </c>
      <c r="V36" s="154">
        <v>0</v>
      </c>
      <c r="W36" s="356">
        <v>4900</v>
      </c>
      <c r="X36" s="343"/>
      <c r="Y36" s="339"/>
      <c r="Z36" s="55"/>
      <c r="AA36" s="339"/>
      <c r="AB36" s="55"/>
      <c r="AC36" s="339"/>
      <c r="AD36" s="55"/>
      <c r="AE36" s="339"/>
    </row>
    <row r="37" spans="1:31" ht="15" thickBot="1">
      <c r="A37" s="52"/>
      <c r="B37" s="52"/>
      <c r="C37" s="52" t="s">
        <v>27</v>
      </c>
      <c r="D37" s="52" t="s">
        <v>329</v>
      </c>
      <c r="E37" s="52"/>
      <c r="F37" s="52"/>
      <c r="G37" s="52"/>
      <c r="H37" s="52"/>
      <c r="I37" s="52"/>
      <c r="J37" s="52"/>
      <c r="K37" s="52"/>
      <c r="L37" s="52"/>
      <c r="M37" s="52"/>
      <c r="N37" s="59" t="s">
        <v>326</v>
      </c>
      <c r="O37" s="86"/>
      <c r="P37" s="154">
        <v>3000</v>
      </c>
      <c r="Q37" s="225">
        <v>3000</v>
      </c>
      <c r="R37" s="154">
        <v>3000</v>
      </c>
      <c r="S37" s="225">
        <v>3000</v>
      </c>
      <c r="T37" s="154">
        <v>3000</v>
      </c>
      <c r="U37" s="225">
        <v>3000</v>
      </c>
      <c r="V37" s="154">
        <v>3000</v>
      </c>
      <c r="W37" s="356">
        <v>3000</v>
      </c>
      <c r="X37" s="343"/>
      <c r="Y37" s="339"/>
      <c r="Z37" s="55"/>
      <c r="AA37" s="339"/>
      <c r="AB37" s="55"/>
      <c r="AC37" s="339"/>
      <c r="AD37" s="55"/>
      <c r="AE37" s="339"/>
    </row>
    <row r="38" spans="1:31" ht="15" thickBot="1">
      <c r="A38" s="52"/>
      <c r="B38" s="52"/>
      <c r="C38" s="457"/>
      <c r="D38" s="458"/>
      <c r="E38" s="458"/>
      <c r="F38" s="458"/>
      <c r="G38" s="458"/>
      <c r="H38" s="458"/>
      <c r="I38" s="458"/>
      <c r="J38" s="458"/>
      <c r="K38" s="458"/>
      <c r="L38" s="458"/>
      <c r="M38" s="458"/>
      <c r="N38" s="459"/>
      <c r="O38" s="407"/>
      <c r="P38" s="83">
        <f>SUM(P32,P25,P17,P4)</f>
        <v>87250</v>
      </c>
      <c r="Q38" s="213">
        <f t="shared" ref="Q38:AE38" si="12">SUM(Q32,Q25,Q17,Q4)</f>
        <v>68450</v>
      </c>
      <c r="R38" s="83">
        <f t="shared" si="12"/>
        <v>88500</v>
      </c>
      <c r="S38" s="213">
        <f t="shared" si="12"/>
        <v>68450</v>
      </c>
      <c r="T38" s="83">
        <f t="shared" si="12"/>
        <v>85250</v>
      </c>
      <c r="U38" s="213">
        <f t="shared" si="12"/>
        <v>68450</v>
      </c>
      <c r="V38" s="83">
        <f t="shared" si="12"/>
        <v>84900</v>
      </c>
      <c r="W38" s="338">
        <f t="shared" si="12"/>
        <v>68450</v>
      </c>
      <c r="X38" s="344">
        <f t="shared" si="12"/>
        <v>0</v>
      </c>
      <c r="Y38" s="213">
        <f t="shared" si="12"/>
        <v>0</v>
      </c>
      <c r="Z38" s="83">
        <f t="shared" si="12"/>
        <v>0</v>
      </c>
      <c r="AA38" s="213">
        <f t="shared" si="12"/>
        <v>0</v>
      </c>
      <c r="AB38" s="83">
        <f t="shared" si="12"/>
        <v>0</v>
      </c>
      <c r="AC38" s="213">
        <f t="shared" si="12"/>
        <v>0</v>
      </c>
      <c r="AD38" s="83">
        <f t="shared" si="12"/>
        <v>0</v>
      </c>
      <c r="AE38" s="348">
        <f t="shared" si="12"/>
        <v>0</v>
      </c>
    </row>
    <row r="39" spans="1:31">
      <c r="AD39" s="371"/>
    </row>
  </sheetData>
  <mergeCells count="33">
    <mergeCell ref="C38:N38"/>
    <mergeCell ref="D26:N26"/>
    <mergeCell ref="D29:N29"/>
    <mergeCell ref="D32:N32"/>
    <mergeCell ref="D33:N33"/>
    <mergeCell ref="D25:O25"/>
    <mergeCell ref="D9:N9"/>
    <mergeCell ref="D14:N14"/>
    <mergeCell ref="D18:N18"/>
    <mergeCell ref="D22:N22"/>
    <mergeCell ref="D17:O17"/>
    <mergeCell ref="E1:H1"/>
    <mergeCell ref="I1:L1"/>
    <mergeCell ref="P1:W1"/>
    <mergeCell ref="D5:N5"/>
    <mergeCell ref="O2:O3"/>
    <mergeCell ref="D4:O4"/>
    <mergeCell ref="X1:AE1"/>
    <mergeCell ref="A2:A3"/>
    <mergeCell ref="B2:B3"/>
    <mergeCell ref="C2:C3"/>
    <mergeCell ref="D2:D3"/>
    <mergeCell ref="E2:E3"/>
    <mergeCell ref="F2:F3"/>
    <mergeCell ref="G2:G3"/>
    <mergeCell ref="H2:H3"/>
    <mergeCell ref="I2:I3"/>
    <mergeCell ref="J2:J3"/>
    <mergeCell ref="K2:K3"/>
    <mergeCell ref="L2:L3"/>
    <mergeCell ref="M2:M3"/>
    <mergeCell ref="N2:N3"/>
    <mergeCell ref="A1:D1"/>
  </mergeCells>
  <pageMargins left="0.23622047244094491" right="0.23622047244094491" top="0.55118110236220474" bottom="0.35433070866141736" header="0.31496062992125984" footer="0.31496062992125984"/>
  <pageSetup paperSize="8" scale="35" orientation="portrait" horizontalDpi="360" verticalDpi="36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pageSetUpPr fitToPage="1"/>
  </sheetPr>
  <dimension ref="A1:AE40"/>
  <sheetViews>
    <sheetView topLeftCell="E1" zoomScaleNormal="100" workbookViewId="0">
      <selection activeCell="Q41" sqref="Q41"/>
    </sheetView>
  </sheetViews>
  <sheetFormatPr defaultColWidth="9.140625" defaultRowHeight="14.45"/>
  <cols>
    <col min="1" max="1" width="7" style="1" customWidth="1"/>
    <col min="2" max="2" width="6.7109375" style="1" customWidth="1"/>
    <col min="3" max="3" width="7.28515625" style="1" customWidth="1"/>
    <col min="4" max="4" width="56.7109375" style="1" bestFit="1" customWidth="1"/>
    <col min="5" max="12" width="5.7109375" style="1" customWidth="1"/>
    <col min="13" max="13" width="11.42578125" style="1" customWidth="1"/>
    <col min="14" max="14" width="8.85546875" style="1" customWidth="1"/>
    <col min="15" max="15" width="18.7109375" style="1" customWidth="1"/>
    <col min="16" max="16" width="12.28515625" style="15" customWidth="1"/>
    <col min="17" max="17" width="11.85546875" style="15" customWidth="1"/>
    <col min="18" max="18" width="12.28515625" style="15" customWidth="1"/>
    <col min="19" max="19" width="11.85546875" style="15" customWidth="1"/>
    <col min="20" max="20" width="13.42578125" style="15" customWidth="1"/>
    <col min="21" max="21" width="11.7109375" style="15" customWidth="1"/>
    <col min="22" max="22" width="13" style="15" customWidth="1"/>
    <col min="23" max="23" width="11.7109375" style="15" customWidth="1"/>
    <col min="24" max="31" width="9.7109375" style="15" customWidth="1"/>
    <col min="32" max="16384" width="9.140625" style="1"/>
  </cols>
  <sheetData>
    <row r="1" spans="1:31" ht="33.6" customHeight="1" thickBot="1">
      <c r="A1" s="530" t="s">
        <v>330</v>
      </c>
      <c r="B1" s="531"/>
      <c r="C1" s="531"/>
      <c r="D1" s="531"/>
      <c r="E1" s="529" t="s">
        <v>1</v>
      </c>
      <c r="F1" s="529"/>
      <c r="G1" s="529"/>
      <c r="H1" s="529"/>
      <c r="I1" s="529" t="s">
        <v>2</v>
      </c>
      <c r="J1" s="529"/>
      <c r="K1" s="529"/>
      <c r="L1" s="529"/>
      <c r="M1" s="100"/>
      <c r="N1" s="101"/>
      <c r="O1" s="432"/>
      <c r="P1" s="532" t="s">
        <v>3</v>
      </c>
      <c r="Q1" s="529"/>
      <c r="R1" s="529"/>
      <c r="S1" s="529"/>
      <c r="T1" s="529"/>
      <c r="U1" s="529"/>
      <c r="V1" s="529"/>
      <c r="W1" s="533"/>
      <c r="X1" s="529" t="s">
        <v>4</v>
      </c>
      <c r="Y1" s="529"/>
      <c r="Z1" s="529"/>
      <c r="AA1" s="529"/>
      <c r="AB1" s="529"/>
      <c r="AC1" s="529"/>
      <c r="AD1" s="529"/>
      <c r="AE1" s="529"/>
    </row>
    <row r="2" spans="1:31" ht="25.15" customHeight="1">
      <c r="A2" s="537" t="s">
        <v>5</v>
      </c>
      <c r="B2" s="537" t="s">
        <v>6</v>
      </c>
      <c r="C2" s="537" t="s">
        <v>7</v>
      </c>
      <c r="D2" s="537" t="s">
        <v>8</v>
      </c>
      <c r="E2" s="460">
        <v>2025</v>
      </c>
      <c r="F2" s="460">
        <v>2026</v>
      </c>
      <c r="G2" s="460">
        <v>2027</v>
      </c>
      <c r="H2" s="460">
        <v>2028</v>
      </c>
      <c r="I2" s="460">
        <v>2025</v>
      </c>
      <c r="J2" s="460">
        <v>2026</v>
      </c>
      <c r="K2" s="460">
        <v>2027</v>
      </c>
      <c r="L2" s="460">
        <v>2028</v>
      </c>
      <c r="M2" s="460" t="s">
        <v>9</v>
      </c>
      <c r="N2" s="460" t="s">
        <v>10</v>
      </c>
      <c r="O2" s="490" t="s">
        <v>11</v>
      </c>
      <c r="P2" s="45" t="s">
        <v>12</v>
      </c>
      <c r="Q2" s="47" t="s">
        <v>13</v>
      </c>
      <c r="R2" s="45" t="s">
        <v>12</v>
      </c>
      <c r="S2" s="47" t="s">
        <v>13</v>
      </c>
      <c r="T2" s="45" t="s">
        <v>12</v>
      </c>
      <c r="U2" s="47" t="s">
        <v>13</v>
      </c>
      <c r="V2" s="45" t="s">
        <v>12</v>
      </c>
      <c r="W2" s="181" t="s">
        <v>13</v>
      </c>
      <c r="X2" s="178" t="s">
        <v>12</v>
      </c>
      <c r="Y2" s="47" t="s">
        <v>13</v>
      </c>
      <c r="Z2" s="45" t="s">
        <v>12</v>
      </c>
      <c r="AA2" s="47" t="s">
        <v>13</v>
      </c>
      <c r="AB2" s="45" t="s">
        <v>12</v>
      </c>
      <c r="AC2" s="47" t="s">
        <v>13</v>
      </c>
      <c r="AD2" s="45" t="s">
        <v>12</v>
      </c>
      <c r="AE2" s="47" t="s">
        <v>13</v>
      </c>
    </row>
    <row r="3" spans="1:31" ht="15" thickBot="1">
      <c r="A3" s="538"/>
      <c r="B3" s="538"/>
      <c r="C3" s="538"/>
      <c r="D3" s="539"/>
      <c r="E3" s="461"/>
      <c r="F3" s="461"/>
      <c r="G3" s="461"/>
      <c r="H3" s="461"/>
      <c r="I3" s="461"/>
      <c r="J3" s="461"/>
      <c r="K3" s="461"/>
      <c r="L3" s="461"/>
      <c r="M3" s="461"/>
      <c r="N3" s="461"/>
      <c r="O3" s="491"/>
      <c r="P3" s="46">
        <v>2025</v>
      </c>
      <c r="Q3" s="48">
        <v>2025</v>
      </c>
      <c r="R3" s="46">
        <v>2026</v>
      </c>
      <c r="S3" s="48">
        <v>2026</v>
      </c>
      <c r="T3" s="46">
        <v>2027</v>
      </c>
      <c r="U3" s="48">
        <v>2027</v>
      </c>
      <c r="V3" s="46">
        <v>2028</v>
      </c>
      <c r="W3" s="182">
        <v>2028</v>
      </c>
      <c r="X3" s="179">
        <v>2025</v>
      </c>
      <c r="Y3" s="48">
        <v>2025</v>
      </c>
      <c r="Z3" s="46">
        <v>2026</v>
      </c>
      <c r="AA3" s="48">
        <v>2026</v>
      </c>
      <c r="AB3" s="46">
        <v>2027</v>
      </c>
      <c r="AC3" s="48">
        <v>2027</v>
      </c>
      <c r="AD3" s="46">
        <v>2028</v>
      </c>
      <c r="AE3" s="48">
        <v>2028</v>
      </c>
    </row>
    <row r="4" spans="1:31" ht="29.45" customHeight="1" thickBot="1">
      <c r="A4" s="102" t="s">
        <v>280</v>
      </c>
      <c r="B4" s="103"/>
      <c r="C4" s="103"/>
      <c r="D4" s="534" t="s">
        <v>331</v>
      </c>
      <c r="E4" s="535"/>
      <c r="F4" s="535"/>
      <c r="G4" s="535"/>
      <c r="H4" s="535"/>
      <c r="I4" s="535"/>
      <c r="J4" s="535"/>
      <c r="K4" s="535"/>
      <c r="L4" s="535"/>
      <c r="M4" s="535"/>
      <c r="N4" s="535"/>
      <c r="O4" s="536"/>
      <c r="P4" s="231">
        <f>SUM(P5,P8)</f>
        <v>39400</v>
      </c>
      <c r="Q4" s="231">
        <f t="shared" ref="Q4:AE4" si="0">SUM(Q5,Q8)</f>
        <v>49400</v>
      </c>
      <c r="R4" s="231">
        <f t="shared" si="0"/>
        <v>39400</v>
      </c>
      <c r="S4" s="231">
        <f t="shared" si="0"/>
        <v>49400</v>
      </c>
      <c r="T4" s="231">
        <f t="shared" si="0"/>
        <v>39400</v>
      </c>
      <c r="U4" s="231">
        <f t="shared" si="0"/>
        <v>49400</v>
      </c>
      <c r="V4" s="231">
        <f t="shared" si="0"/>
        <v>39400</v>
      </c>
      <c r="W4" s="243">
        <f t="shared" si="0"/>
        <v>49400</v>
      </c>
      <c r="X4" s="232">
        <f t="shared" si="0"/>
        <v>0</v>
      </c>
      <c r="Y4" s="231">
        <f t="shared" si="0"/>
        <v>0</v>
      </c>
      <c r="Z4" s="231">
        <f t="shared" si="0"/>
        <v>0</v>
      </c>
      <c r="AA4" s="231">
        <f t="shared" si="0"/>
        <v>0</v>
      </c>
      <c r="AB4" s="231">
        <f t="shared" si="0"/>
        <v>0</v>
      </c>
      <c r="AC4" s="231">
        <f t="shared" si="0"/>
        <v>0</v>
      </c>
      <c r="AD4" s="231">
        <f t="shared" si="0"/>
        <v>0</v>
      </c>
      <c r="AE4" s="231">
        <f t="shared" si="0"/>
        <v>0</v>
      </c>
    </row>
    <row r="5" spans="1:31" ht="29.45" thickBot="1">
      <c r="A5" s="105"/>
      <c r="B5" s="395" t="s">
        <v>16</v>
      </c>
      <c r="C5" s="107"/>
      <c r="D5" s="525" t="s">
        <v>332</v>
      </c>
      <c r="E5" s="526"/>
      <c r="F5" s="526"/>
      <c r="G5" s="526"/>
      <c r="H5" s="526"/>
      <c r="I5" s="526"/>
      <c r="J5" s="526"/>
      <c r="K5" s="526"/>
      <c r="L5" s="526"/>
      <c r="M5" s="526"/>
      <c r="N5" s="526"/>
      <c r="O5" s="437" t="s">
        <v>333</v>
      </c>
      <c r="P5" s="233">
        <f>SUM(P6:P7)</f>
        <v>0</v>
      </c>
      <c r="Q5" s="233">
        <f t="shared" ref="Q5:AE5" si="1">SUM(Q6:Q7)</f>
        <v>0</v>
      </c>
      <c r="R5" s="233">
        <f t="shared" si="1"/>
        <v>0</v>
      </c>
      <c r="S5" s="233">
        <f t="shared" si="1"/>
        <v>0</v>
      </c>
      <c r="T5" s="233">
        <f t="shared" si="1"/>
        <v>0</v>
      </c>
      <c r="U5" s="233">
        <f t="shared" si="1"/>
        <v>0</v>
      </c>
      <c r="V5" s="233">
        <f t="shared" si="1"/>
        <v>0</v>
      </c>
      <c r="W5" s="244">
        <f t="shared" si="1"/>
        <v>0</v>
      </c>
      <c r="X5" s="108">
        <f t="shared" si="1"/>
        <v>0</v>
      </c>
      <c r="Y5" s="233">
        <f t="shared" si="1"/>
        <v>0</v>
      </c>
      <c r="Z5" s="233">
        <f t="shared" si="1"/>
        <v>0</v>
      </c>
      <c r="AA5" s="233">
        <f t="shared" si="1"/>
        <v>0</v>
      </c>
      <c r="AB5" s="233">
        <f t="shared" si="1"/>
        <v>0</v>
      </c>
      <c r="AC5" s="233">
        <f t="shared" si="1"/>
        <v>0</v>
      </c>
      <c r="AD5" s="233">
        <f t="shared" si="1"/>
        <v>0</v>
      </c>
      <c r="AE5" s="233">
        <f t="shared" si="1"/>
        <v>0</v>
      </c>
    </row>
    <row r="6" spans="1:31">
      <c r="A6" s="109"/>
      <c r="B6" s="110"/>
      <c r="C6" s="111" t="s">
        <v>19</v>
      </c>
      <c r="D6" s="110" t="s">
        <v>334</v>
      </c>
      <c r="E6" s="112"/>
      <c r="F6" s="112"/>
      <c r="G6" s="112"/>
      <c r="H6" s="112"/>
      <c r="I6" s="111"/>
      <c r="J6" s="111"/>
      <c r="K6" s="111"/>
      <c r="L6" s="111"/>
      <c r="M6" s="59" t="s">
        <v>285</v>
      </c>
      <c r="N6" s="86" t="s">
        <v>335</v>
      </c>
      <c r="O6" s="436"/>
      <c r="P6" s="154">
        <v>0</v>
      </c>
      <c r="Q6" s="154">
        <v>0</v>
      </c>
      <c r="R6" s="154">
        <v>0</v>
      </c>
      <c r="S6" s="154">
        <v>0</v>
      </c>
      <c r="T6" s="154">
        <v>0</v>
      </c>
      <c r="U6" s="154">
        <v>0</v>
      </c>
      <c r="V6" s="154">
        <v>0</v>
      </c>
      <c r="W6" s="194">
        <v>0</v>
      </c>
      <c r="X6" s="229"/>
      <c r="Y6" s="230"/>
      <c r="Z6" s="229"/>
      <c r="AA6" s="230"/>
      <c r="AB6" s="229"/>
      <c r="AC6" s="230"/>
      <c r="AD6" s="229"/>
      <c r="AE6" s="230"/>
    </row>
    <row r="7" spans="1:31">
      <c r="A7" s="109"/>
      <c r="B7" s="110"/>
      <c r="C7" s="111" t="s">
        <v>23</v>
      </c>
      <c r="D7" s="110" t="s">
        <v>336</v>
      </c>
      <c r="E7" s="112"/>
      <c r="F7" s="112"/>
      <c r="G7" s="112"/>
      <c r="H7" s="112"/>
      <c r="I7" s="111"/>
      <c r="J7" s="111"/>
      <c r="K7" s="111"/>
      <c r="L7" s="111"/>
      <c r="M7" s="59" t="s">
        <v>300</v>
      </c>
      <c r="N7" s="86" t="s">
        <v>335</v>
      </c>
      <c r="O7" s="438"/>
      <c r="P7" s="154">
        <v>0</v>
      </c>
      <c r="Q7" s="154">
        <v>0</v>
      </c>
      <c r="R7" s="154">
        <v>0</v>
      </c>
      <c r="S7" s="154">
        <v>0</v>
      </c>
      <c r="T7" s="154">
        <v>0</v>
      </c>
      <c r="U7" s="154">
        <v>0</v>
      </c>
      <c r="V7" s="154">
        <v>0</v>
      </c>
      <c r="W7" s="194">
        <v>0</v>
      </c>
      <c r="X7" s="229"/>
      <c r="Y7" s="230"/>
      <c r="Z7" s="229"/>
      <c r="AA7" s="230"/>
      <c r="AB7" s="229"/>
      <c r="AC7" s="230"/>
      <c r="AD7" s="229"/>
      <c r="AE7" s="230"/>
    </row>
    <row r="8" spans="1:31" ht="15" thickBot="1">
      <c r="A8" s="105"/>
      <c r="B8" s="396" t="s">
        <v>29</v>
      </c>
      <c r="C8" s="106"/>
      <c r="D8" s="525" t="s">
        <v>337</v>
      </c>
      <c r="E8" s="526"/>
      <c r="F8" s="526"/>
      <c r="G8" s="526"/>
      <c r="H8" s="526"/>
      <c r="I8" s="526"/>
      <c r="J8" s="526"/>
      <c r="K8" s="526"/>
      <c r="L8" s="526"/>
      <c r="M8" s="526"/>
      <c r="N8" s="526"/>
      <c r="O8" s="437" t="s">
        <v>338</v>
      </c>
      <c r="P8" s="108">
        <f t="shared" ref="P8:W8" si="2">SUM(P9:P14)</f>
        <v>39400</v>
      </c>
      <c r="Q8" s="233">
        <f t="shared" si="2"/>
        <v>49400</v>
      </c>
      <c r="R8" s="233">
        <f t="shared" si="2"/>
        <v>39400</v>
      </c>
      <c r="S8" s="233">
        <f t="shared" si="2"/>
        <v>49400</v>
      </c>
      <c r="T8" s="233">
        <f t="shared" si="2"/>
        <v>39400</v>
      </c>
      <c r="U8" s="233">
        <f t="shared" si="2"/>
        <v>49400</v>
      </c>
      <c r="V8" s="233">
        <f t="shared" si="2"/>
        <v>39400</v>
      </c>
      <c r="W8" s="244">
        <f t="shared" si="2"/>
        <v>49400</v>
      </c>
      <c r="X8" s="108">
        <f t="shared" ref="X8:AE8" si="3">SUM(X9:X13)</f>
        <v>0</v>
      </c>
      <c r="Y8" s="233">
        <f t="shared" si="3"/>
        <v>0</v>
      </c>
      <c r="Z8" s="233">
        <f t="shared" si="3"/>
        <v>0</v>
      </c>
      <c r="AA8" s="233">
        <f t="shared" si="3"/>
        <v>0</v>
      </c>
      <c r="AB8" s="233">
        <f t="shared" si="3"/>
        <v>0</v>
      </c>
      <c r="AC8" s="233">
        <f t="shared" si="3"/>
        <v>0</v>
      </c>
      <c r="AD8" s="233">
        <f t="shared" si="3"/>
        <v>0</v>
      </c>
      <c r="AE8" s="233">
        <f t="shared" si="3"/>
        <v>0</v>
      </c>
    </row>
    <row r="9" spans="1:31">
      <c r="A9" s="113"/>
      <c r="B9" s="111"/>
      <c r="C9" s="111" t="s">
        <v>19</v>
      </c>
      <c r="D9" s="110" t="s">
        <v>339</v>
      </c>
      <c r="E9" s="112"/>
      <c r="F9" s="112"/>
      <c r="G9" s="112"/>
      <c r="H9" s="112"/>
      <c r="I9" s="111"/>
      <c r="J9" s="111"/>
      <c r="K9" s="111"/>
      <c r="L9" s="111"/>
      <c r="M9" s="59" t="s">
        <v>285</v>
      </c>
      <c r="N9" s="86" t="s">
        <v>335</v>
      </c>
      <c r="O9" s="436"/>
      <c r="P9" s="154">
        <v>0</v>
      </c>
      <c r="Q9" s="154">
        <v>0</v>
      </c>
      <c r="R9" s="154">
        <v>0</v>
      </c>
      <c r="S9" s="154">
        <v>0</v>
      </c>
      <c r="T9" s="154">
        <v>0</v>
      </c>
      <c r="U9" s="154">
        <v>0</v>
      </c>
      <c r="V9" s="154">
        <v>0</v>
      </c>
      <c r="W9" s="194">
        <v>0</v>
      </c>
      <c r="X9" s="229"/>
      <c r="Y9" s="230"/>
      <c r="Z9" s="229"/>
      <c r="AA9" s="230"/>
      <c r="AB9" s="229"/>
      <c r="AC9" s="230"/>
      <c r="AD9" s="229"/>
      <c r="AE9" s="230"/>
    </row>
    <row r="10" spans="1:31">
      <c r="A10" s="113"/>
      <c r="B10" s="111"/>
      <c r="C10" s="111" t="s">
        <v>23</v>
      </c>
      <c r="D10" s="110" t="s">
        <v>340</v>
      </c>
      <c r="E10" s="112"/>
      <c r="F10" s="112"/>
      <c r="G10" s="112"/>
      <c r="H10" s="112"/>
      <c r="I10" s="111"/>
      <c r="J10" s="111"/>
      <c r="K10" s="111"/>
      <c r="L10" s="111"/>
      <c r="M10" s="59" t="s">
        <v>285</v>
      </c>
      <c r="N10" s="86" t="s">
        <v>335</v>
      </c>
      <c r="O10" s="429"/>
      <c r="P10" s="154">
        <v>0</v>
      </c>
      <c r="Q10" s="154">
        <v>0</v>
      </c>
      <c r="R10" s="154">
        <v>0</v>
      </c>
      <c r="S10" s="154">
        <v>0</v>
      </c>
      <c r="T10" s="154">
        <v>0</v>
      </c>
      <c r="U10" s="154">
        <v>0</v>
      </c>
      <c r="V10" s="154">
        <v>0</v>
      </c>
      <c r="W10" s="194">
        <v>0</v>
      </c>
      <c r="X10" s="229"/>
      <c r="Y10" s="230"/>
      <c r="Z10" s="229"/>
      <c r="AA10" s="230"/>
      <c r="AB10" s="229"/>
      <c r="AC10" s="230"/>
      <c r="AD10" s="229"/>
      <c r="AE10" s="230"/>
    </row>
    <row r="11" spans="1:31" ht="15" thickBot="1">
      <c r="A11" s="113"/>
      <c r="B11" s="111"/>
      <c r="C11" s="111" t="s">
        <v>25</v>
      </c>
      <c r="D11" s="114" t="s">
        <v>341</v>
      </c>
      <c r="E11" s="115"/>
      <c r="F11" s="112"/>
      <c r="G11" s="112"/>
      <c r="H11" s="112"/>
      <c r="I11" s="111"/>
      <c r="J11" s="111"/>
      <c r="K11" s="111"/>
      <c r="L11" s="111"/>
      <c r="M11" s="59" t="s">
        <v>285</v>
      </c>
      <c r="N11" s="86" t="s">
        <v>342</v>
      </c>
      <c r="O11" s="429"/>
      <c r="P11" s="154">
        <v>9000</v>
      </c>
      <c r="Q11" s="154">
        <v>11000</v>
      </c>
      <c r="R11" s="154">
        <v>9000</v>
      </c>
      <c r="S11" s="154">
        <v>11000</v>
      </c>
      <c r="T11" s="154">
        <v>9000</v>
      </c>
      <c r="U11" s="154">
        <v>11000</v>
      </c>
      <c r="V11" s="154">
        <v>9000</v>
      </c>
      <c r="W11" s="194">
        <v>11000</v>
      </c>
      <c r="X11" s="229"/>
      <c r="Y11" s="230"/>
      <c r="Z11" s="229"/>
      <c r="AA11" s="230"/>
      <c r="AB11" s="229"/>
      <c r="AC11" s="230"/>
      <c r="AD11" s="229"/>
      <c r="AE11" s="230"/>
    </row>
    <row r="12" spans="1:31" ht="15" thickBot="1">
      <c r="A12" s="113"/>
      <c r="B12" s="111"/>
      <c r="C12" s="111" t="s">
        <v>27</v>
      </c>
      <c r="D12" s="114" t="s">
        <v>343</v>
      </c>
      <c r="E12" s="115"/>
      <c r="F12" s="112"/>
      <c r="G12" s="112"/>
      <c r="H12" s="112"/>
      <c r="I12" s="111"/>
      <c r="J12" s="111"/>
      <c r="K12" s="111"/>
      <c r="L12" s="111"/>
      <c r="M12" s="59" t="s">
        <v>285</v>
      </c>
      <c r="N12" s="86" t="s">
        <v>344</v>
      </c>
      <c r="O12" s="429"/>
      <c r="P12" s="154">
        <v>9000</v>
      </c>
      <c r="Q12" s="154">
        <v>11000</v>
      </c>
      <c r="R12" s="154">
        <v>9000</v>
      </c>
      <c r="S12" s="154">
        <v>11000</v>
      </c>
      <c r="T12" s="154">
        <v>9000</v>
      </c>
      <c r="U12" s="154">
        <v>11000</v>
      </c>
      <c r="V12" s="154">
        <v>9000</v>
      </c>
      <c r="W12" s="194">
        <v>11000</v>
      </c>
      <c r="X12" s="229"/>
      <c r="Y12" s="230"/>
      <c r="Z12" s="229"/>
      <c r="AA12" s="230"/>
      <c r="AB12" s="229"/>
      <c r="AC12" s="230"/>
      <c r="AD12" s="229"/>
      <c r="AE12" s="230"/>
    </row>
    <row r="13" spans="1:31" ht="15" thickBot="1">
      <c r="A13" s="113"/>
      <c r="B13" s="111"/>
      <c r="C13" s="111" t="s">
        <v>226</v>
      </c>
      <c r="D13" s="116" t="s">
        <v>345</v>
      </c>
      <c r="E13" s="115"/>
      <c r="F13" s="112"/>
      <c r="G13" s="112"/>
      <c r="H13" s="112"/>
      <c r="I13" s="111"/>
      <c r="J13" s="111"/>
      <c r="K13" s="111"/>
      <c r="L13" s="111"/>
      <c r="M13" s="59" t="s">
        <v>285</v>
      </c>
      <c r="N13" s="86" t="s">
        <v>346</v>
      </c>
      <c r="O13" s="429"/>
      <c r="P13" s="154">
        <v>13000</v>
      </c>
      <c r="Q13" s="154">
        <v>19000</v>
      </c>
      <c r="R13" s="154">
        <v>13000</v>
      </c>
      <c r="S13" s="154">
        <v>19000</v>
      </c>
      <c r="T13" s="154">
        <v>13000</v>
      </c>
      <c r="U13" s="154">
        <v>19000</v>
      </c>
      <c r="V13" s="154">
        <v>13000</v>
      </c>
      <c r="W13" s="194">
        <v>19000</v>
      </c>
      <c r="X13" s="229"/>
      <c r="Y13" s="230"/>
      <c r="Z13" s="229"/>
      <c r="AA13" s="230"/>
      <c r="AB13" s="229"/>
      <c r="AC13" s="230"/>
      <c r="AD13" s="229"/>
      <c r="AE13" s="230"/>
    </row>
    <row r="14" spans="1:31" ht="15" thickBot="1">
      <c r="A14" s="111"/>
      <c r="B14" s="111"/>
      <c r="C14" s="111" t="s">
        <v>347</v>
      </c>
      <c r="D14" s="116" t="s">
        <v>348</v>
      </c>
      <c r="E14" s="115"/>
      <c r="F14" s="112"/>
      <c r="G14" s="112"/>
      <c r="H14" s="112"/>
      <c r="I14" s="111"/>
      <c r="J14" s="111"/>
      <c r="K14" s="111"/>
      <c r="L14" s="111"/>
      <c r="M14" s="94" t="s">
        <v>285</v>
      </c>
      <c r="N14" s="94" t="s">
        <v>335</v>
      </c>
      <c r="O14" s="431"/>
      <c r="P14" s="451">
        <v>8400</v>
      </c>
      <c r="Q14" s="451">
        <v>8400</v>
      </c>
      <c r="R14" s="451">
        <v>8400</v>
      </c>
      <c r="S14" s="451">
        <v>8400</v>
      </c>
      <c r="T14" s="451">
        <v>8400</v>
      </c>
      <c r="U14" s="451">
        <v>8400</v>
      </c>
      <c r="V14" s="451">
        <v>8400</v>
      </c>
      <c r="W14" s="452">
        <v>8400</v>
      </c>
      <c r="X14" s="229"/>
      <c r="Y14" s="453"/>
      <c r="Z14" s="229"/>
      <c r="AA14" s="453"/>
      <c r="AB14" s="229"/>
      <c r="AC14" s="453"/>
      <c r="AD14" s="229"/>
      <c r="AE14" s="453"/>
    </row>
    <row r="15" spans="1:31" ht="58.15" customHeight="1" thickBot="1">
      <c r="A15" s="102" t="s">
        <v>262</v>
      </c>
      <c r="B15" s="103"/>
      <c r="C15" s="103"/>
      <c r="D15" s="534" t="s">
        <v>349</v>
      </c>
      <c r="E15" s="535"/>
      <c r="F15" s="535"/>
      <c r="G15" s="535"/>
      <c r="H15" s="535"/>
      <c r="I15" s="535"/>
      <c r="J15" s="535"/>
      <c r="K15" s="535"/>
      <c r="L15" s="535"/>
      <c r="M15" s="535"/>
      <c r="N15" s="535"/>
      <c r="O15" s="536"/>
      <c r="P15" s="234">
        <f>SUM(P16,P22)</f>
        <v>1050</v>
      </c>
      <c r="Q15" s="234">
        <f t="shared" ref="Q15:AE15" si="4">SUM(Q16,Q22)</f>
        <v>0</v>
      </c>
      <c r="R15" s="234">
        <f t="shared" si="4"/>
        <v>1050</v>
      </c>
      <c r="S15" s="234">
        <f t="shared" si="4"/>
        <v>0</v>
      </c>
      <c r="T15" s="234">
        <f t="shared" si="4"/>
        <v>1050</v>
      </c>
      <c r="U15" s="234">
        <f t="shared" si="4"/>
        <v>0</v>
      </c>
      <c r="V15" s="234">
        <f t="shared" si="4"/>
        <v>1050</v>
      </c>
      <c r="W15" s="245">
        <f t="shared" si="4"/>
        <v>0</v>
      </c>
      <c r="X15" s="104">
        <f t="shared" si="4"/>
        <v>0</v>
      </c>
      <c r="Y15" s="234">
        <f t="shared" si="4"/>
        <v>0</v>
      </c>
      <c r="Z15" s="234">
        <f t="shared" si="4"/>
        <v>0</v>
      </c>
      <c r="AA15" s="234">
        <f t="shared" si="4"/>
        <v>0</v>
      </c>
      <c r="AB15" s="234">
        <f t="shared" si="4"/>
        <v>0</v>
      </c>
      <c r="AC15" s="234">
        <f t="shared" si="4"/>
        <v>0</v>
      </c>
      <c r="AD15" s="234">
        <f t="shared" si="4"/>
        <v>0</v>
      </c>
      <c r="AE15" s="234">
        <f t="shared" si="4"/>
        <v>0</v>
      </c>
    </row>
    <row r="16" spans="1:31" ht="29.45" thickBot="1">
      <c r="A16" s="105"/>
      <c r="B16" s="395" t="s">
        <v>16</v>
      </c>
      <c r="C16" s="107"/>
      <c r="D16" s="525" t="s">
        <v>350</v>
      </c>
      <c r="E16" s="526"/>
      <c r="F16" s="526"/>
      <c r="G16" s="526"/>
      <c r="H16" s="526"/>
      <c r="I16" s="526"/>
      <c r="J16" s="526"/>
      <c r="K16" s="526"/>
      <c r="L16" s="526"/>
      <c r="M16" s="526"/>
      <c r="N16" s="526"/>
      <c r="O16" s="437" t="s">
        <v>351</v>
      </c>
      <c r="P16" s="233">
        <f>SUM(P17:P21)</f>
        <v>1050</v>
      </c>
      <c r="Q16" s="233">
        <f t="shared" ref="Q16:AE16" si="5">SUM(Q17:Q21)</f>
        <v>0</v>
      </c>
      <c r="R16" s="233">
        <f t="shared" si="5"/>
        <v>1050</v>
      </c>
      <c r="S16" s="233">
        <f t="shared" si="5"/>
        <v>0</v>
      </c>
      <c r="T16" s="233">
        <f t="shared" si="5"/>
        <v>1050</v>
      </c>
      <c r="U16" s="233">
        <f t="shared" si="5"/>
        <v>0</v>
      </c>
      <c r="V16" s="233">
        <f t="shared" si="5"/>
        <v>1050</v>
      </c>
      <c r="W16" s="244">
        <f t="shared" si="5"/>
        <v>0</v>
      </c>
      <c r="X16" s="108">
        <f t="shared" si="5"/>
        <v>0</v>
      </c>
      <c r="Y16" s="233">
        <f t="shared" si="5"/>
        <v>0</v>
      </c>
      <c r="Z16" s="233">
        <f t="shared" si="5"/>
        <v>0</v>
      </c>
      <c r="AA16" s="233">
        <f t="shared" si="5"/>
        <v>0</v>
      </c>
      <c r="AB16" s="233">
        <f t="shared" si="5"/>
        <v>0</v>
      </c>
      <c r="AC16" s="233">
        <f t="shared" si="5"/>
        <v>0</v>
      </c>
      <c r="AD16" s="233">
        <f t="shared" si="5"/>
        <v>0</v>
      </c>
      <c r="AE16" s="233">
        <f t="shared" si="5"/>
        <v>0</v>
      </c>
    </row>
    <row r="17" spans="1:31">
      <c r="A17" s="109"/>
      <c r="B17" s="110"/>
      <c r="C17" s="111" t="s">
        <v>19</v>
      </c>
      <c r="D17" s="110" t="s">
        <v>352</v>
      </c>
      <c r="E17" s="112"/>
      <c r="F17" s="112"/>
      <c r="G17" s="112"/>
      <c r="H17" s="112"/>
      <c r="I17" s="111"/>
      <c r="J17" s="111"/>
      <c r="K17" s="111"/>
      <c r="L17" s="111"/>
      <c r="M17" s="59" t="s">
        <v>285</v>
      </c>
      <c r="N17" s="86" t="s">
        <v>335</v>
      </c>
      <c r="O17" s="436"/>
      <c r="P17" s="154">
        <v>300</v>
      </c>
      <c r="Q17" s="154">
        <v>0</v>
      </c>
      <c r="R17" s="154">
        <v>300</v>
      </c>
      <c r="S17" s="154">
        <v>0</v>
      </c>
      <c r="T17" s="154">
        <v>300</v>
      </c>
      <c r="U17" s="154">
        <v>0</v>
      </c>
      <c r="V17" s="154">
        <v>300</v>
      </c>
      <c r="W17" s="194">
        <v>0</v>
      </c>
      <c r="X17" s="229"/>
      <c r="Y17" s="230"/>
      <c r="Z17" s="229"/>
      <c r="AA17" s="230"/>
      <c r="AB17" s="229"/>
      <c r="AC17" s="230"/>
      <c r="AD17" s="229"/>
      <c r="AE17" s="230"/>
    </row>
    <row r="18" spans="1:31">
      <c r="A18" s="109"/>
      <c r="B18" s="110"/>
      <c r="C18" s="111" t="s">
        <v>23</v>
      </c>
      <c r="D18" s="110" t="s">
        <v>353</v>
      </c>
      <c r="E18" s="112"/>
      <c r="F18" s="112"/>
      <c r="G18" s="112"/>
      <c r="H18" s="112"/>
      <c r="I18" s="111"/>
      <c r="J18" s="111"/>
      <c r="K18" s="111"/>
      <c r="L18" s="111"/>
      <c r="M18" s="59" t="s">
        <v>285</v>
      </c>
      <c r="N18" s="86" t="s">
        <v>335</v>
      </c>
      <c r="O18" s="429"/>
      <c r="P18" s="154">
        <v>0</v>
      </c>
      <c r="Q18" s="154">
        <v>0</v>
      </c>
      <c r="R18" s="154">
        <v>0</v>
      </c>
      <c r="S18" s="154">
        <v>0</v>
      </c>
      <c r="T18" s="154">
        <v>0</v>
      </c>
      <c r="U18" s="154">
        <v>0</v>
      </c>
      <c r="V18" s="154">
        <v>0</v>
      </c>
      <c r="W18" s="194">
        <v>0</v>
      </c>
      <c r="X18" s="229"/>
      <c r="Y18" s="230"/>
      <c r="Z18" s="229"/>
      <c r="AA18" s="230"/>
      <c r="AB18" s="229"/>
      <c r="AC18" s="230"/>
      <c r="AD18" s="229"/>
      <c r="AE18" s="230"/>
    </row>
    <row r="19" spans="1:31">
      <c r="A19" s="109"/>
      <c r="B19" s="110"/>
      <c r="C19" s="111" t="s">
        <v>25</v>
      </c>
      <c r="D19" s="111" t="s">
        <v>354</v>
      </c>
      <c r="E19" s="112"/>
      <c r="F19" s="112"/>
      <c r="G19" s="112"/>
      <c r="H19" s="112"/>
      <c r="I19" s="111"/>
      <c r="J19" s="111"/>
      <c r="K19" s="111"/>
      <c r="L19" s="111"/>
      <c r="M19" s="59" t="s">
        <v>285</v>
      </c>
      <c r="N19" s="86" t="s">
        <v>335</v>
      </c>
      <c r="O19" s="429"/>
      <c r="P19" s="154">
        <v>0</v>
      </c>
      <c r="Q19" s="154">
        <v>0</v>
      </c>
      <c r="R19" s="154">
        <v>0</v>
      </c>
      <c r="S19" s="154">
        <v>0</v>
      </c>
      <c r="T19" s="154">
        <v>0</v>
      </c>
      <c r="U19" s="154">
        <v>0</v>
      </c>
      <c r="V19" s="154">
        <v>0</v>
      </c>
      <c r="W19" s="194">
        <v>0</v>
      </c>
      <c r="X19" s="229"/>
      <c r="Y19" s="230"/>
      <c r="Z19" s="229"/>
      <c r="AA19" s="230"/>
      <c r="AB19" s="229"/>
      <c r="AC19" s="230"/>
      <c r="AD19" s="229"/>
      <c r="AE19" s="230"/>
    </row>
    <row r="20" spans="1:31">
      <c r="A20" s="109"/>
      <c r="B20" s="110"/>
      <c r="C20" s="111" t="s">
        <v>27</v>
      </c>
      <c r="D20" s="117" t="s">
        <v>355</v>
      </c>
      <c r="E20" s="112"/>
      <c r="F20" s="112"/>
      <c r="G20" s="112"/>
      <c r="H20" s="112"/>
      <c r="I20" s="111"/>
      <c r="J20" s="111"/>
      <c r="K20" s="111"/>
      <c r="L20" s="111"/>
      <c r="M20" s="59" t="s">
        <v>285</v>
      </c>
      <c r="N20" s="86" t="s">
        <v>335</v>
      </c>
      <c r="O20" s="429"/>
      <c r="P20" s="154">
        <v>750</v>
      </c>
      <c r="Q20" s="154">
        <v>0</v>
      </c>
      <c r="R20" s="154">
        <v>750</v>
      </c>
      <c r="S20" s="154">
        <v>0</v>
      </c>
      <c r="T20" s="154">
        <v>750</v>
      </c>
      <c r="U20" s="154">
        <v>0</v>
      </c>
      <c r="V20" s="154">
        <v>750</v>
      </c>
      <c r="W20" s="194">
        <v>0</v>
      </c>
      <c r="X20" s="229"/>
      <c r="Y20" s="230"/>
      <c r="Z20" s="229"/>
      <c r="AA20" s="230"/>
      <c r="AB20" s="229"/>
      <c r="AC20" s="230"/>
      <c r="AD20" s="229"/>
      <c r="AE20" s="230"/>
    </row>
    <row r="21" spans="1:31">
      <c r="A21" s="109"/>
      <c r="B21" s="110"/>
      <c r="C21" s="118" t="s">
        <v>226</v>
      </c>
      <c r="D21" s="119" t="s">
        <v>356</v>
      </c>
      <c r="E21" s="112"/>
      <c r="F21" s="112"/>
      <c r="G21" s="112"/>
      <c r="H21" s="112"/>
      <c r="I21" s="111"/>
      <c r="J21" s="111"/>
      <c r="K21" s="111"/>
      <c r="L21" s="111"/>
      <c r="M21" s="59" t="s">
        <v>285</v>
      </c>
      <c r="N21" s="86" t="s">
        <v>335</v>
      </c>
      <c r="O21" s="429"/>
      <c r="P21" s="154">
        <v>0</v>
      </c>
      <c r="Q21" s="154">
        <v>0</v>
      </c>
      <c r="R21" s="154">
        <v>0</v>
      </c>
      <c r="S21" s="154">
        <v>0</v>
      </c>
      <c r="T21" s="154">
        <v>0</v>
      </c>
      <c r="U21" s="154">
        <v>0</v>
      </c>
      <c r="V21" s="154">
        <v>0</v>
      </c>
      <c r="W21" s="194">
        <v>0</v>
      </c>
      <c r="X21" s="229"/>
      <c r="Y21" s="230"/>
      <c r="Z21" s="229"/>
      <c r="AA21" s="230"/>
      <c r="AB21" s="229"/>
      <c r="AC21" s="230"/>
      <c r="AD21" s="229"/>
      <c r="AE21" s="230"/>
    </row>
    <row r="22" spans="1:31" ht="29.45" thickBot="1">
      <c r="A22" s="105"/>
      <c r="B22" s="396" t="s">
        <v>29</v>
      </c>
      <c r="C22" s="106"/>
      <c r="D22" s="527" t="s">
        <v>357</v>
      </c>
      <c r="E22" s="528"/>
      <c r="F22" s="528"/>
      <c r="G22" s="528"/>
      <c r="H22" s="528"/>
      <c r="I22" s="528"/>
      <c r="J22" s="528"/>
      <c r="K22" s="528"/>
      <c r="L22" s="528"/>
      <c r="M22" s="528"/>
      <c r="N22" s="528"/>
      <c r="O22" s="437" t="s">
        <v>358</v>
      </c>
      <c r="P22" s="233">
        <f>SUM(P23:P25)</f>
        <v>0</v>
      </c>
      <c r="Q22" s="233">
        <f t="shared" ref="Q22:AE22" si="6">SUM(Q23:Q25)</f>
        <v>0</v>
      </c>
      <c r="R22" s="233">
        <f t="shared" si="6"/>
        <v>0</v>
      </c>
      <c r="S22" s="233">
        <f t="shared" si="6"/>
        <v>0</v>
      </c>
      <c r="T22" s="233">
        <f t="shared" si="6"/>
        <v>0</v>
      </c>
      <c r="U22" s="233">
        <f t="shared" si="6"/>
        <v>0</v>
      </c>
      <c r="V22" s="233">
        <f t="shared" si="6"/>
        <v>0</v>
      </c>
      <c r="W22" s="244">
        <f t="shared" si="6"/>
        <v>0</v>
      </c>
      <c r="X22" s="108">
        <f t="shared" si="6"/>
        <v>0</v>
      </c>
      <c r="Y22" s="233">
        <f t="shared" si="6"/>
        <v>0</v>
      </c>
      <c r="Z22" s="233">
        <f t="shared" si="6"/>
        <v>0</v>
      </c>
      <c r="AA22" s="233">
        <f t="shared" si="6"/>
        <v>0</v>
      </c>
      <c r="AB22" s="233">
        <f t="shared" si="6"/>
        <v>0</v>
      </c>
      <c r="AC22" s="233">
        <f t="shared" si="6"/>
        <v>0</v>
      </c>
      <c r="AD22" s="233">
        <f t="shared" si="6"/>
        <v>0</v>
      </c>
      <c r="AE22" s="233">
        <f t="shared" si="6"/>
        <v>0</v>
      </c>
    </row>
    <row r="23" spans="1:31">
      <c r="A23" s="109"/>
      <c r="B23" s="110"/>
      <c r="C23" s="111" t="s">
        <v>359</v>
      </c>
      <c r="D23" s="110" t="s">
        <v>360</v>
      </c>
      <c r="E23" s="112"/>
      <c r="F23" s="112"/>
      <c r="G23" s="112"/>
      <c r="H23" s="112"/>
      <c r="I23" s="111"/>
      <c r="J23" s="111"/>
      <c r="K23" s="111"/>
      <c r="L23" s="111"/>
      <c r="M23" s="59" t="s">
        <v>285</v>
      </c>
      <c r="N23" s="86" t="s">
        <v>335</v>
      </c>
      <c r="O23" s="429"/>
      <c r="P23" s="154">
        <v>0</v>
      </c>
      <c r="Q23" s="154">
        <v>0</v>
      </c>
      <c r="R23" s="154">
        <v>0</v>
      </c>
      <c r="S23" s="154">
        <v>0</v>
      </c>
      <c r="T23" s="154">
        <v>0</v>
      </c>
      <c r="U23" s="154">
        <v>0</v>
      </c>
      <c r="V23" s="154">
        <v>0</v>
      </c>
      <c r="W23" s="194">
        <v>0</v>
      </c>
      <c r="X23" s="229"/>
      <c r="Y23" s="230"/>
      <c r="Z23" s="229"/>
      <c r="AA23" s="230"/>
      <c r="AB23" s="229"/>
      <c r="AC23" s="230"/>
      <c r="AD23" s="229"/>
      <c r="AE23" s="230"/>
    </row>
    <row r="24" spans="1:31">
      <c r="A24" s="109"/>
      <c r="B24" s="110"/>
      <c r="C24" s="111" t="s">
        <v>23</v>
      </c>
      <c r="D24" s="111" t="s">
        <v>361</v>
      </c>
      <c r="E24" s="112"/>
      <c r="F24" s="112"/>
      <c r="G24" s="112"/>
      <c r="H24" s="112"/>
      <c r="I24" s="111"/>
      <c r="J24" s="111"/>
      <c r="K24" s="111"/>
      <c r="L24" s="111"/>
      <c r="M24" s="59" t="s">
        <v>285</v>
      </c>
      <c r="N24" s="86" t="s">
        <v>335</v>
      </c>
      <c r="O24" s="429"/>
      <c r="P24" s="154">
        <v>0</v>
      </c>
      <c r="Q24" s="154">
        <v>0</v>
      </c>
      <c r="R24" s="154">
        <v>0</v>
      </c>
      <c r="S24" s="154">
        <v>0</v>
      </c>
      <c r="T24" s="154">
        <v>0</v>
      </c>
      <c r="U24" s="154">
        <v>0</v>
      </c>
      <c r="V24" s="154">
        <v>0</v>
      </c>
      <c r="W24" s="194">
        <v>0</v>
      </c>
      <c r="X24" s="229"/>
      <c r="Y24" s="230"/>
      <c r="Z24" s="229"/>
      <c r="AA24" s="230"/>
      <c r="AB24" s="229"/>
      <c r="AC24" s="230"/>
      <c r="AD24" s="229"/>
      <c r="AE24" s="230"/>
    </row>
    <row r="25" spans="1:31">
      <c r="A25" s="109"/>
      <c r="B25" s="110"/>
      <c r="C25" s="111" t="s">
        <v>25</v>
      </c>
      <c r="D25" s="111" t="s">
        <v>362</v>
      </c>
      <c r="E25" s="112"/>
      <c r="F25" s="112"/>
      <c r="G25" s="112"/>
      <c r="H25" s="112"/>
      <c r="I25" s="111"/>
      <c r="J25" s="111"/>
      <c r="K25" s="111"/>
      <c r="L25" s="111"/>
      <c r="M25" s="59" t="s">
        <v>285</v>
      </c>
      <c r="N25" s="86" t="s">
        <v>335</v>
      </c>
      <c r="O25" s="429"/>
      <c r="P25" s="154">
        <v>0</v>
      </c>
      <c r="Q25" s="154">
        <v>0</v>
      </c>
      <c r="R25" s="154">
        <v>0</v>
      </c>
      <c r="S25" s="154">
        <v>0</v>
      </c>
      <c r="T25" s="154">
        <v>0</v>
      </c>
      <c r="U25" s="154">
        <v>0</v>
      </c>
      <c r="V25" s="154">
        <v>0</v>
      </c>
      <c r="W25" s="194">
        <v>0</v>
      </c>
      <c r="X25" s="229"/>
      <c r="Y25" s="230"/>
      <c r="Z25" s="229"/>
      <c r="AA25" s="230"/>
      <c r="AB25" s="229"/>
      <c r="AC25" s="230"/>
      <c r="AD25" s="229"/>
      <c r="AE25" s="230"/>
    </row>
    <row r="26" spans="1:31" ht="15" thickBot="1">
      <c r="A26" s="120" t="s">
        <v>322</v>
      </c>
      <c r="B26" s="121"/>
      <c r="C26" s="121"/>
      <c r="D26" s="521" t="s">
        <v>363</v>
      </c>
      <c r="E26" s="522"/>
      <c r="F26" s="522"/>
      <c r="G26" s="522"/>
      <c r="H26" s="522"/>
      <c r="I26" s="522"/>
      <c r="J26" s="522"/>
      <c r="K26" s="522"/>
      <c r="L26" s="522"/>
      <c r="M26" s="522"/>
      <c r="N26" s="522"/>
      <c r="O26" s="433"/>
      <c r="P26" s="235">
        <f>SUM(P27,P29,P32,P35)</f>
        <v>5700</v>
      </c>
      <c r="Q26" s="235">
        <f t="shared" ref="Q26:AE26" si="7">SUM(Q27,Q29,Q32,Q35)</f>
        <v>0</v>
      </c>
      <c r="R26" s="235">
        <f t="shared" si="7"/>
        <v>5700</v>
      </c>
      <c r="S26" s="235">
        <f t="shared" si="7"/>
        <v>0</v>
      </c>
      <c r="T26" s="235">
        <f t="shared" si="7"/>
        <v>5700</v>
      </c>
      <c r="U26" s="235">
        <f t="shared" si="7"/>
        <v>0</v>
      </c>
      <c r="V26" s="235">
        <f t="shared" si="7"/>
        <v>5700</v>
      </c>
      <c r="W26" s="246">
        <f t="shared" si="7"/>
        <v>0</v>
      </c>
      <c r="X26" s="236">
        <f t="shared" si="7"/>
        <v>0</v>
      </c>
      <c r="Y26" s="235">
        <f t="shared" si="7"/>
        <v>0</v>
      </c>
      <c r="Z26" s="235">
        <f t="shared" si="7"/>
        <v>0</v>
      </c>
      <c r="AA26" s="235">
        <f t="shared" si="7"/>
        <v>0</v>
      </c>
      <c r="AB26" s="235">
        <f t="shared" si="7"/>
        <v>0</v>
      </c>
      <c r="AC26" s="235">
        <f t="shared" si="7"/>
        <v>0</v>
      </c>
      <c r="AD26" s="235">
        <f t="shared" si="7"/>
        <v>0</v>
      </c>
      <c r="AE26" s="235">
        <f t="shared" si="7"/>
        <v>0</v>
      </c>
    </row>
    <row r="27" spans="1:31" ht="15" thickBot="1">
      <c r="A27" s="113"/>
      <c r="B27" s="122" t="s">
        <v>323</v>
      </c>
      <c r="C27" s="122"/>
      <c r="D27" s="523" t="s">
        <v>364</v>
      </c>
      <c r="E27" s="524"/>
      <c r="F27" s="524"/>
      <c r="G27" s="524"/>
      <c r="H27" s="524"/>
      <c r="I27" s="524"/>
      <c r="J27" s="524"/>
      <c r="K27" s="524"/>
      <c r="L27" s="524"/>
      <c r="M27" s="524"/>
      <c r="N27" s="524"/>
      <c r="O27" s="434"/>
      <c r="P27" s="237">
        <f>SUM(P28)</f>
        <v>800</v>
      </c>
      <c r="Q27" s="237">
        <f t="shared" ref="Q27:AE27" si="8">SUM(Q28)</f>
        <v>0</v>
      </c>
      <c r="R27" s="237">
        <f t="shared" si="8"/>
        <v>800</v>
      </c>
      <c r="S27" s="237">
        <f t="shared" si="8"/>
        <v>0</v>
      </c>
      <c r="T27" s="237">
        <f t="shared" si="8"/>
        <v>800</v>
      </c>
      <c r="U27" s="237">
        <f t="shared" si="8"/>
        <v>0</v>
      </c>
      <c r="V27" s="237">
        <f t="shared" si="8"/>
        <v>800</v>
      </c>
      <c r="W27" s="247">
        <f t="shared" si="8"/>
        <v>0</v>
      </c>
      <c r="X27" s="238">
        <f t="shared" si="8"/>
        <v>0</v>
      </c>
      <c r="Y27" s="237">
        <f t="shared" si="8"/>
        <v>0</v>
      </c>
      <c r="Z27" s="237">
        <f t="shared" si="8"/>
        <v>0</v>
      </c>
      <c r="AA27" s="237">
        <f t="shared" si="8"/>
        <v>0</v>
      </c>
      <c r="AB27" s="237">
        <f t="shared" si="8"/>
        <v>0</v>
      </c>
      <c r="AC27" s="237">
        <f t="shared" si="8"/>
        <v>0</v>
      </c>
      <c r="AD27" s="237">
        <f t="shared" si="8"/>
        <v>0</v>
      </c>
      <c r="AE27" s="237">
        <f t="shared" si="8"/>
        <v>0</v>
      </c>
    </row>
    <row r="28" spans="1:31">
      <c r="A28" s="123"/>
      <c r="B28" s="124"/>
      <c r="C28" s="111" t="s">
        <v>19</v>
      </c>
      <c r="D28" s="111" t="s">
        <v>365</v>
      </c>
      <c r="E28" s="112"/>
      <c r="F28" s="112"/>
      <c r="G28" s="112"/>
      <c r="H28" s="112"/>
      <c r="I28" s="111"/>
      <c r="J28" s="111"/>
      <c r="K28" s="111"/>
      <c r="L28" s="111"/>
      <c r="M28" s="111"/>
      <c r="N28" s="86" t="s">
        <v>335</v>
      </c>
      <c r="O28" s="435"/>
      <c r="P28" s="239">
        <v>800</v>
      </c>
      <c r="Q28" s="240">
        <v>0</v>
      </c>
      <c r="R28" s="240">
        <v>800</v>
      </c>
      <c r="S28" s="240">
        <v>0</v>
      </c>
      <c r="T28" s="240">
        <v>800</v>
      </c>
      <c r="U28" s="240">
        <v>0</v>
      </c>
      <c r="V28" s="240">
        <v>800</v>
      </c>
      <c r="W28" s="248">
        <v>0</v>
      </c>
      <c r="X28" s="229"/>
      <c r="Y28" s="230"/>
      <c r="Z28" s="229"/>
      <c r="AA28" s="230"/>
      <c r="AB28" s="229"/>
      <c r="AC28" s="230"/>
      <c r="AD28" s="229"/>
      <c r="AE28" s="230"/>
    </row>
    <row r="29" spans="1:31" ht="15" thickBot="1">
      <c r="A29" s="123"/>
      <c r="B29" s="122" t="s">
        <v>366</v>
      </c>
      <c r="C29" s="122"/>
      <c r="D29" s="523" t="s">
        <v>325</v>
      </c>
      <c r="E29" s="524"/>
      <c r="F29" s="524"/>
      <c r="G29" s="524"/>
      <c r="H29" s="524"/>
      <c r="I29" s="524"/>
      <c r="J29" s="524"/>
      <c r="K29" s="524"/>
      <c r="L29" s="524"/>
      <c r="M29" s="524"/>
      <c r="N29" s="524"/>
      <c r="O29" s="434"/>
      <c r="P29" s="237">
        <f>SUM(P30:P31)</f>
        <v>1000</v>
      </c>
      <c r="Q29" s="237">
        <f t="shared" ref="Q29:AE29" si="9">SUM(Q30:Q31)</f>
        <v>0</v>
      </c>
      <c r="R29" s="237">
        <f t="shared" si="9"/>
        <v>1000</v>
      </c>
      <c r="S29" s="237">
        <f t="shared" si="9"/>
        <v>0</v>
      </c>
      <c r="T29" s="237">
        <f t="shared" si="9"/>
        <v>1000</v>
      </c>
      <c r="U29" s="237">
        <f t="shared" si="9"/>
        <v>0</v>
      </c>
      <c r="V29" s="237">
        <f t="shared" si="9"/>
        <v>1000</v>
      </c>
      <c r="W29" s="247">
        <f t="shared" si="9"/>
        <v>0</v>
      </c>
      <c r="X29" s="238">
        <f t="shared" si="9"/>
        <v>0</v>
      </c>
      <c r="Y29" s="237">
        <f t="shared" si="9"/>
        <v>0</v>
      </c>
      <c r="Z29" s="237">
        <f t="shared" si="9"/>
        <v>0</v>
      </c>
      <c r="AA29" s="237">
        <f t="shared" si="9"/>
        <v>0</v>
      </c>
      <c r="AB29" s="237">
        <f t="shared" si="9"/>
        <v>0</v>
      </c>
      <c r="AC29" s="237">
        <f t="shared" si="9"/>
        <v>0</v>
      </c>
      <c r="AD29" s="237">
        <f t="shared" si="9"/>
        <v>0</v>
      </c>
      <c r="AE29" s="237">
        <f t="shared" si="9"/>
        <v>0</v>
      </c>
    </row>
    <row r="30" spans="1:31">
      <c r="A30" s="113"/>
      <c r="B30" s="111"/>
      <c r="C30" s="111" t="s">
        <v>19</v>
      </c>
      <c r="D30" s="111" t="s">
        <v>367</v>
      </c>
      <c r="E30" s="112"/>
      <c r="F30" s="112"/>
      <c r="G30" s="112"/>
      <c r="H30" s="112"/>
      <c r="I30" s="111"/>
      <c r="J30" s="111"/>
      <c r="K30" s="111"/>
      <c r="L30" s="111"/>
      <c r="M30" s="111"/>
      <c r="N30" s="86" t="s">
        <v>335</v>
      </c>
      <c r="O30" s="435"/>
      <c r="P30" s="239">
        <v>500</v>
      </c>
      <c r="Q30" s="240">
        <v>0</v>
      </c>
      <c r="R30" s="240">
        <v>500</v>
      </c>
      <c r="S30" s="240">
        <v>0</v>
      </c>
      <c r="T30" s="240">
        <v>500</v>
      </c>
      <c r="U30" s="240">
        <v>0</v>
      </c>
      <c r="V30" s="240">
        <v>500</v>
      </c>
      <c r="W30" s="248">
        <v>0</v>
      </c>
      <c r="X30" s="229"/>
      <c r="Y30" s="230"/>
      <c r="Z30" s="229"/>
      <c r="AA30" s="230"/>
      <c r="AB30" s="229"/>
      <c r="AC30" s="230"/>
      <c r="AD30" s="229"/>
      <c r="AE30" s="230"/>
    </row>
    <row r="31" spans="1:31">
      <c r="A31" s="113"/>
      <c r="B31" s="111"/>
      <c r="C31" s="111" t="s">
        <v>23</v>
      </c>
      <c r="D31" s="111" t="s">
        <v>368</v>
      </c>
      <c r="E31" s="112"/>
      <c r="F31" s="112"/>
      <c r="G31" s="112"/>
      <c r="H31" s="112"/>
      <c r="I31" s="111"/>
      <c r="J31" s="111"/>
      <c r="K31" s="111"/>
      <c r="L31" s="111"/>
      <c r="M31" s="111"/>
      <c r="N31" s="86" t="s">
        <v>335</v>
      </c>
      <c r="O31" s="435"/>
      <c r="P31" s="239">
        <v>500</v>
      </c>
      <c r="Q31" s="240">
        <v>0</v>
      </c>
      <c r="R31" s="240">
        <v>500</v>
      </c>
      <c r="S31" s="240">
        <v>0</v>
      </c>
      <c r="T31" s="240">
        <v>500</v>
      </c>
      <c r="U31" s="240">
        <v>0</v>
      </c>
      <c r="V31" s="240">
        <v>500</v>
      </c>
      <c r="W31" s="248">
        <v>0</v>
      </c>
      <c r="X31" s="229"/>
      <c r="Y31" s="230"/>
      <c r="Z31" s="229"/>
      <c r="AA31" s="230"/>
      <c r="AB31" s="229"/>
      <c r="AC31" s="230"/>
      <c r="AD31" s="229"/>
      <c r="AE31" s="230"/>
    </row>
    <row r="32" spans="1:31" ht="15" thickBot="1">
      <c r="A32" s="123"/>
      <c r="B32" s="122" t="s">
        <v>369</v>
      </c>
      <c r="C32" s="122"/>
      <c r="D32" s="523" t="s">
        <v>370</v>
      </c>
      <c r="E32" s="524"/>
      <c r="F32" s="524"/>
      <c r="G32" s="524"/>
      <c r="H32" s="524"/>
      <c r="I32" s="524"/>
      <c r="J32" s="524"/>
      <c r="K32" s="524"/>
      <c r="L32" s="524"/>
      <c r="M32" s="524"/>
      <c r="N32" s="524"/>
      <c r="O32" s="434"/>
      <c r="P32" s="237">
        <f>SUM(P33:P34)</f>
        <v>2000</v>
      </c>
      <c r="Q32" s="237">
        <f t="shared" ref="Q32:AE32" si="10">SUM(Q33:Q34)</f>
        <v>0</v>
      </c>
      <c r="R32" s="237">
        <f t="shared" si="10"/>
        <v>2000</v>
      </c>
      <c r="S32" s="237">
        <f t="shared" si="10"/>
        <v>0</v>
      </c>
      <c r="T32" s="237">
        <f t="shared" si="10"/>
        <v>2000</v>
      </c>
      <c r="U32" s="237">
        <f t="shared" si="10"/>
        <v>0</v>
      </c>
      <c r="V32" s="237">
        <f t="shared" si="10"/>
        <v>2000</v>
      </c>
      <c r="W32" s="247">
        <f t="shared" si="10"/>
        <v>0</v>
      </c>
      <c r="X32" s="238">
        <f t="shared" si="10"/>
        <v>0</v>
      </c>
      <c r="Y32" s="237">
        <f t="shared" si="10"/>
        <v>0</v>
      </c>
      <c r="Z32" s="237">
        <f t="shared" si="10"/>
        <v>0</v>
      </c>
      <c r="AA32" s="237">
        <f t="shared" si="10"/>
        <v>0</v>
      </c>
      <c r="AB32" s="237">
        <f t="shared" si="10"/>
        <v>0</v>
      </c>
      <c r="AC32" s="237">
        <f t="shared" si="10"/>
        <v>0</v>
      </c>
      <c r="AD32" s="237">
        <f t="shared" si="10"/>
        <v>0</v>
      </c>
      <c r="AE32" s="237">
        <f t="shared" si="10"/>
        <v>0</v>
      </c>
    </row>
    <row r="33" spans="1:31">
      <c r="A33" s="123"/>
      <c r="B33" s="124"/>
      <c r="C33" s="111" t="s">
        <v>19</v>
      </c>
      <c r="D33" s="111" t="s">
        <v>371</v>
      </c>
      <c r="E33" s="112"/>
      <c r="F33" s="112"/>
      <c r="G33" s="112"/>
      <c r="H33" s="112"/>
      <c r="I33" s="111"/>
      <c r="J33" s="111"/>
      <c r="K33" s="111"/>
      <c r="L33" s="111"/>
      <c r="M33" s="111"/>
      <c r="N33" s="86" t="s">
        <v>335</v>
      </c>
      <c r="O33" s="435"/>
      <c r="P33" s="239">
        <v>1200</v>
      </c>
      <c r="Q33" s="240">
        <v>0</v>
      </c>
      <c r="R33" s="240">
        <v>1200</v>
      </c>
      <c r="S33" s="240">
        <v>0</v>
      </c>
      <c r="T33" s="240">
        <v>1200</v>
      </c>
      <c r="U33" s="240">
        <v>0</v>
      </c>
      <c r="V33" s="240">
        <v>1200</v>
      </c>
      <c r="W33" s="248">
        <v>0</v>
      </c>
      <c r="X33" s="229"/>
      <c r="Y33" s="230"/>
      <c r="Z33" s="229"/>
      <c r="AA33" s="230"/>
      <c r="AB33" s="229"/>
      <c r="AC33" s="230"/>
      <c r="AD33" s="229"/>
      <c r="AE33" s="230"/>
    </row>
    <row r="34" spans="1:31">
      <c r="A34" s="123"/>
      <c r="B34" s="124"/>
      <c r="C34" s="111" t="s">
        <v>23</v>
      </c>
      <c r="D34" s="111" t="s">
        <v>372</v>
      </c>
      <c r="E34" s="112"/>
      <c r="F34" s="112"/>
      <c r="G34" s="112"/>
      <c r="H34" s="112"/>
      <c r="I34" s="111"/>
      <c r="J34" s="111"/>
      <c r="K34" s="111"/>
      <c r="L34" s="111"/>
      <c r="M34" s="111"/>
      <c r="N34" s="86" t="s">
        <v>335</v>
      </c>
      <c r="O34" s="435"/>
      <c r="P34" s="239">
        <v>800</v>
      </c>
      <c r="Q34" s="240">
        <v>0</v>
      </c>
      <c r="R34" s="240">
        <v>800</v>
      </c>
      <c r="S34" s="240">
        <v>0</v>
      </c>
      <c r="T34" s="240">
        <v>800</v>
      </c>
      <c r="U34" s="240">
        <v>0</v>
      </c>
      <c r="V34" s="240">
        <v>800</v>
      </c>
      <c r="W34" s="248">
        <v>0</v>
      </c>
      <c r="X34" s="229"/>
      <c r="Y34" s="230"/>
      <c r="Z34" s="229"/>
      <c r="AA34" s="230"/>
      <c r="AB34" s="229"/>
      <c r="AC34" s="230"/>
      <c r="AD34" s="229"/>
      <c r="AE34" s="230"/>
    </row>
    <row r="35" spans="1:31" ht="15" thickBot="1">
      <c r="A35" s="113"/>
      <c r="B35" s="122" t="s">
        <v>373</v>
      </c>
      <c r="C35" s="122"/>
      <c r="D35" s="523" t="s">
        <v>374</v>
      </c>
      <c r="E35" s="524"/>
      <c r="F35" s="524"/>
      <c r="G35" s="524"/>
      <c r="H35" s="524"/>
      <c r="I35" s="524"/>
      <c r="J35" s="524"/>
      <c r="K35" s="524"/>
      <c r="L35" s="524"/>
      <c r="M35" s="524"/>
      <c r="N35" s="524"/>
      <c r="O35" s="434"/>
      <c r="P35" s="237">
        <f>SUM(P36:P39)</f>
        <v>1900</v>
      </c>
      <c r="Q35" s="237">
        <f t="shared" ref="Q35:AE35" si="11">SUM(Q36:Q39)</f>
        <v>0</v>
      </c>
      <c r="R35" s="237">
        <f t="shared" si="11"/>
        <v>1900</v>
      </c>
      <c r="S35" s="237">
        <f t="shared" si="11"/>
        <v>0</v>
      </c>
      <c r="T35" s="237">
        <f t="shared" si="11"/>
        <v>1900</v>
      </c>
      <c r="U35" s="237">
        <f t="shared" si="11"/>
        <v>0</v>
      </c>
      <c r="V35" s="237">
        <f t="shared" si="11"/>
        <v>1900</v>
      </c>
      <c r="W35" s="247">
        <f t="shared" si="11"/>
        <v>0</v>
      </c>
      <c r="X35" s="238">
        <f t="shared" si="11"/>
        <v>0</v>
      </c>
      <c r="Y35" s="237">
        <f t="shared" si="11"/>
        <v>0</v>
      </c>
      <c r="Z35" s="237">
        <f t="shared" si="11"/>
        <v>0</v>
      </c>
      <c r="AA35" s="237">
        <f t="shared" si="11"/>
        <v>0</v>
      </c>
      <c r="AB35" s="237">
        <f t="shared" si="11"/>
        <v>0</v>
      </c>
      <c r="AC35" s="237">
        <f t="shared" si="11"/>
        <v>0</v>
      </c>
      <c r="AD35" s="237">
        <f t="shared" si="11"/>
        <v>0</v>
      </c>
      <c r="AE35" s="237">
        <f t="shared" si="11"/>
        <v>0</v>
      </c>
    </row>
    <row r="36" spans="1:31">
      <c r="A36" s="123"/>
      <c r="B36" s="124"/>
      <c r="C36" s="111" t="s">
        <v>19</v>
      </c>
      <c r="D36" s="111" t="s">
        <v>375</v>
      </c>
      <c r="E36" s="112"/>
      <c r="F36" s="112"/>
      <c r="G36" s="112"/>
      <c r="H36" s="112"/>
      <c r="I36" s="111"/>
      <c r="J36" s="111"/>
      <c r="K36" s="111"/>
      <c r="L36" s="111"/>
      <c r="M36" s="111"/>
      <c r="N36" s="86" t="s">
        <v>335</v>
      </c>
      <c r="O36" s="435"/>
      <c r="P36" s="239">
        <v>500</v>
      </c>
      <c r="Q36" s="240">
        <v>0</v>
      </c>
      <c r="R36" s="240">
        <v>500</v>
      </c>
      <c r="S36" s="240">
        <v>0</v>
      </c>
      <c r="T36" s="240">
        <v>500</v>
      </c>
      <c r="U36" s="240">
        <v>0</v>
      </c>
      <c r="V36" s="240">
        <v>500</v>
      </c>
      <c r="W36" s="248">
        <v>0</v>
      </c>
      <c r="X36" s="229"/>
      <c r="Y36" s="230"/>
      <c r="Z36" s="229"/>
      <c r="AA36" s="230"/>
      <c r="AB36" s="229"/>
      <c r="AC36" s="230"/>
      <c r="AD36" s="229"/>
      <c r="AE36" s="230"/>
    </row>
    <row r="37" spans="1:31">
      <c r="A37" s="123"/>
      <c r="B37" s="124"/>
      <c r="C37" s="111" t="s">
        <v>23</v>
      </c>
      <c r="D37" s="111" t="s">
        <v>376</v>
      </c>
      <c r="E37" s="112"/>
      <c r="F37" s="112"/>
      <c r="G37" s="112"/>
      <c r="H37" s="112"/>
      <c r="I37" s="111"/>
      <c r="J37" s="111"/>
      <c r="K37" s="111"/>
      <c r="L37" s="111"/>
      <c r="M37" s="111"/>
      <c r="N37" s="86" t="s">
        <v>335</v>
      </c>
      <c r="O37" s="435"/>
      <c r="P37" s="239">
        <v>350</v>
      </c>
      <c r="Q37" s="240">
        <v>0</v>
      </c>
      <c r="R37" s="240">
        <v>350</v>
      </c>
      <c r="S37" s="240">
        <v>0</v>
      </c>
      <c r="T37" s="240">
        <v>350</v>
      </c>
      <c r="U37" s="240">
        <v>0</v>
      </c>
      <c r="V37" s="240">
        <v>350</v>
      </c>
      <c r="W37" s="248">
        <v>0</v>
      </c>
      <c r="X37" s="229"/>
      <c r="Y37" s="230"/>
      <c r="Z37" s="229"/>
      <c r="AA37" s="230"/>
      <c r="AB37" s="229"/>
      <c r="AC37" s="230"/>
      <c r="AD37" s="229"/>
      <c r="AE37" s="230"/>
    </row>
    <row r="38" spans="1:31">
      <c r="A38" s="123"/>
      <c r="B38" s="124"/>
      <c r="C38" s="111" t="s">
        <v>25</v>
      </c>
      <c r="D38" s="117" t="s">
        <v>377</v>
      </c>
      <c r="E38" s="112"/>
      <c r="F38" s="112"/>
      <c r="G38" s="112"/>
      <c r="H38" s="112"/>
      <c r="I38" s="111"/>
      <c r="J38" s="111"/>
      <c r="K38" s="111"/>
      <c r="L38" s="111"/>
      <c r="M38" s="111"/>
      <c r="N38" s="86" t="s">
        <v>335</v>
      </c>
      <c r="O38" s="435"/>
      <c r="P38" s="239">
        <v>300</v>
      </c>
      <c r="Q38" s="240">
        <v>0</v>
      </c>
      <c r="R38" s="240">
        <v>300</v>
      </c>
      <c r="S38" s="240">
        <v>0</v>
      </c>
      <c r="T38" s="240">
        <v>300</v>
      </c>
      <c r="U38" s="240">
        <v>0</v>
      </c>
      <c r="V38" s="240">
        <v>300</v>
      </c>
      <c r="W38" s="248">
        <v>0</v>
      </c>
      <c r="X38" s="229"/>
      <c r="Y38" s="230"/>
      <c r="Z38" s="229"/>
      <c r="AA38" s="230"/>
      <c r="AB38" s="229"/>
      <c r="AC38" s="230"/>
      <c r="AD38" s="229"/>
      <c r="AE38" s="230"/>
    </row>
    <row r="39" spans="1:31">
      <c r="A39" s="123"/>
      <c r="B39" s="124"/>
      <c r="C39" s="118" t="s">
        <v>27</v>
      </c>
      <c r="D39" s="125" t="s">
        <v>378</v>
      </c>
      <c r="E39" s="112"/>
      <c r="F39" s="112"/>
      <c r="G39" s="112"/>
      <c r="H39" s="112"/>
      <c r="I39" s="111"/>
      <c r="J39" s="111"/>
      <c r="K39" s="111"/>
      <c r="L39" s="111"/>
      <c r="M39" s="111"/>
      <c r="N39" s="86" t="s">
        <v>335</v>
      </c>
      <c r="O39" s="435"/>
      <c r="P39" s="239">
        <v>750</v>
      </c>
      <c r="Q39" s="240">
        <v>0</v>
      </c>
      <c r="R39" s="240">
        <v>750</v>
      </c>
      <c r="S39" s="240">
        <v>0</v>
      </c>
      <c r="T39" s="240">
        <v>750</v>
      </c>
      <c r="U39" s="240">
        <v>0</v>
      </c>
      <c r="V39" s="240">
        <v>750</v>
      </c>
      <c r="W39" s="248">
        <v>0</v>
      </c>
      <c r="X39" s="229"/>
      <c r="Y39" s="230"/>
      <c r="Z39" s="229"/>
      <c r="AA39" s="230"/>
      <c r="AB39" s="229"/>
      <c r="AC39" s="230"/>
      <c r="AD39" s="229"/>
      <c r="AE39" s="230"/>
    </row>
    <row r="40" spans="1:31" ht="15" thickBot="1">
      <c r="A40" s="113"/>
      <c r="B40" s="111"/>
      <c r="C40" s="519"/>
      <c r="D40" s="520"/>
      <c r="E40" s="520"/>
      <c r="F40" s="520"/>
      <c r="G40" s="520"/>
      <c r="H40" s="520"/>
      <c r="I40" s="520"/>
      <c r="J40" s="520"/>
      <c r="K40" s="520"/>
      <c r="L40" s="520"/>
      <c r="M40" s="520"/>
      <c r="N40" s="520"/>
      <c r="O40" s="118"/>
      <c r="P40" s="241">
        <f>SUM(P26,P15,P4)</f>
        <v>46150</v>
      </c>
      <c r="Q40" s="241">
        <f>SUM(Q26,Q15,Q4)</f>
        <v>49400</v>
      </c>
      <c r="R40" s="241">
        <f t="shared" ref="R40:AE40" si="12">SUM(R26,R15,R4)</f>
        <v>46150</v>
      </c>
      <c r="S40" s="241">
        <f t="shared" si="12"/>
        <v>49400</v>
      </c>
      <c r="T40" s="241">
        <f t="shared" si="12"/>
        <v>46150</v>
      </c>
      <c r="U40" s="241">
        <f t="shared" si="12"/>
        <v>49400</v>
      </c>
      <c r="V40" s="241">
        <f t="shared" si="12"/>
        <v>46150</v>
      </c>
      <c r="W40" s="249">
        <f t="shared" si="12"/>
        <v>49400</v>
      </c>
      <c r="X40" s="242">
        <f t="shared" si="12"/>
        <v>0</v>
      </c>
      <c r="Y40" s="241">
        <f t="shared" si="12"/>
        <v>0</v>
      </c>
      <c r="Z40" s="241">
        <f t="shared" si="12"/>
        <v>0</v>
      </c>
      <c r="AA40" s="241">
        <f t="shared" si="12"/>
        <v>0</v>
      </c>
      <c r="AB40" s="241">
        <f t="shared" si="12"/>
        <v>0</v>
      </c>
      <c r="AC40" s="241">
        <f t="shared" si="12"/>
        <v>0</v>
      </c>
      <c r="AD40" s="241">
        <f t="shared" si="12"/>
        <v>0</v>
      </c>
      <c r="AE40" s="241">
        <f t="shared" si="12"/>
        <v>0</v>
      </c>
    </row>
  </sheetData>
  <mergeCells count="32">
    <mergeCell ref="O2:O3"/>
    <mergeCell ref="D4:O4"/>
    <mergeCell ref="D15:O15"/>
    <mergeCell ref="A2:A3"/>
    <mergeCell ref="B2:B3"/>
    <mergeCell ref="C2:C3"/>
    <mergeCell ref="D2:D3"/>
    <mergeCell ref="E2:E3"/>
    <mergeCell ref="D5:N5"/>
    <mergeCell ref="D8:N8"/>
    <mergeCell ref="X1:AE1"/>
    <mergeCell ref="A1:D1"/>
    <mergeCell ref="I1:L1"/>
    <mergeCell ref="P1:W1"/>
    <mergeCell ref="E1:H1"/>
    <mergeCell ref="D16:N16"/>
    <mergeCell ref="D22:N22"/>
    <mergeCell ref="K2:K3"/>
    <mergeCell ref="L2:L3"/>
    <mergeCell ref="M2:M3"/>
    <mergeCell ref="N2:N3"/>
    <mergeCell ref="F2:F3"/>
    <mergeCell ref="G2:G3"/>
    <mergeCell ref="H2:H3"/>
    <mergeCell ref="I2:I3"/>
    <mergeCell ref="J2:J3"/>
    <mergeCell ref="C40:N40"/>
    <mergeCell ref="D26:N26"/>
    <mergeCell ref="D27:N27"/>
    <mergeCell ref="D29:N29"/>
    <mergeCell ref="D32:N32"/>
    <mergeCell ref="D35:N35"/>
  </mergeCells>
  <pageMargins left="0.23622047244094491" right="0.23622047244094491" top="0.55118110236220474" bottom="0.35433070866141736" header="0.31496062992125984" footer="0.31496062992125984"/>
  <pageSetup paperSize="8" scale="77"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2C6862-1D02-45C3-9ABB-16D0398EA3F6}">
  <sheetPr>
    <tabColor rgb="FF92D050"/>
    <pageSetUpPr fitToPage="1"/>
  </sheetPr>
  <dimension ref="A1:AE64"/>
  <sheetViews>
    <sheetView topLeftCell="A4" zoomScaleNormal="100" workbookViewId="0">
      <selection activeCell="D42" sqref="D42"/>
    </sheetView>
  </sheetViews>
  <sheetFormatPr defaultColWidth="9.140625" defaultRowHeight="14.45"/>
  <cols>
    <col min="1" max="1" width="7" style="1" customWidth="1"/>
    <col min="2" max="2" width="6.7109375" style="1" customWidth="1"/>
    <col min="3" max="3" width="7.28515625" style="1" customWidth="1"/>
    <col min="4" max="4" width="100.28515625" style="1" bestFit="1" customWidth="1"/>
    <col min="5" max="7" width="5.7109375" style="1" customWidth="1"/>
    <col min="8" max="8" width="5.28515625" style="1" bestFit="1" customWidth="1"/>
    <col min="9" max="12" width="5.7109375" style="1" customWidth="1"/>
    <col min="13" max="13" width="13.28515625" style="1" customWidth="1"/>
    <col min="14" max="14" width="8.85546875" style="1" customWidth="1"/>
    <col min="15" max="15" width="13.28515625" style="1" customWidth="1"/>
    <col min="16" max="16" width="11.42578125" style="15" customWidth="1"/>
    <col min="17" max="17" width="11.140625" style="15" customWidth="1"/>
    <col min="18" max="18" width="10.42578125" style="15" bestFit="1" customWidth="1"/>
    <col min="19" max="19" width="9.28515625" style="15" bestFit="1" customWidth="1"/>
    <col min="20" max="20" width="8.7109375" style="15" bestFit="1" customWidth="1"/>
    <col min="21" max="21" width="9.28515625" style="15" bestFit="1" customWidth="1"/>
    <col min="22" max="22" width="8.7109375" style="15" bestFit="1" customWidth="1"/>
    <col min="23" max="23" width="9.28515625" style="15" bestFit="1" customWidth="1"/>
    <col min="24" max="31" width="9.7109375" style="15" customWidth="1"/>
    <col min="32" max="16384" width="9.140625" style="1"/>
  </cols>
  <sheetData>
    <row r="1" spans="1:31" ht="36" customHeight="1" thickBot="1">
      <c r="A1" s="464" t="s">
        <v>379</v>
      </c>
      <c r="B1" s="465"/>
      <c r="C1" s="465"/>
      <c r="D1" s="466"/>
      <c r="E1" s="467" t="s">
        <v>1</v>
      </c>
      <c r="F1" s="462"/>
      <c r="G1" s="462"/>
      <c r="H1" s="463"/>
      <c r="I1" s="467" t="s">
        <v>2</v>
      </c>
      <c r="J1" s="462"/>
      <c r="K1" s="462"/>
      <c r="L1" s="463"/>
      <c r="M1" s="44"/>
      <c r="N1" s="44"/>
      <c r="O1" s="428"/>
      <c r="P1" s="467" t="s">
        <v>3</v>
      </c>
      <c r="Q1" s="462"/>
      <c r="R1" s="462"/>
      <c r="S1" s="462"/>
      <c r="T1" s="462"/>
      <c r="U1" s="462"/>
      <c r="V1" s="462"/>
      <c r="W1" s="468"/>
      <c r="X1" s="462" t="s">
        <v>4</v>
      </c>
      <c r="Y1" s="462"/>
      <c r="Z1" s="462"/>
      <c r="AA1" s="462"/>
      <c r="AB1" s="462"/>
      <c r="AC1" s="462"/>
      <c r="AD1" s="462"/>
      <c r="AE1" s="463"/>
    </row>
    <row r="2" spans="1:31" ht="28.15" customHeight="1">
      <c r="A2" s="469" t="s">
        <v>5</v>
      </c>
      <c r="B2" s="469" t="s">
        <v>6</v>
      </c>
      <c r="C2" s="469" t="s">
        <v>7</v>
      </c>
      <c r="D2" s="469" t="s">
        <v>8</v>
      </c>
      <c r="E2" s="460">
        <v>2025</v>
      </c>
      <c r="F2" s="460">
        <v>2026</v>
      </c>
      <c r="G2" s="460">
        <v>2027</v>
      </c>
      <c r="H2" s="460">
        <v>2028</v>
      </c>
      <c r="I2" s="460">
        <v>2025</v>
      </c>
      <c r="J2" s="460">
        <v>2026</v>
      </c>
      <c r="K2" s="460">
        <v>2027</v>
      </c>
      <c r="L2" s="460">
        <v>2028</v>
      </c>
      <c r="M2" s="460" t="s">
        <v>9</v>
      </c>
      <c r="N2" s="460" t="s">
        <v>10</v>
      </c>
      <c r="O2" s="490" t="s">
        <v>11</v>
      </c>
      <c r="P2" s="45" t="s">
        <v>12</v>
      </c>
      <c r="Q2" s="47" t="s">
        <v>13</v>
      </c>
      <c r="R2" s="45" t="s">
        <v>12</v>
      </c>
      <c r="S2" s="47" t="s">
        <v>13</v>
      </c>
      <c r="T2" s="45" t="s">
        <v>12</v>
      </c>
      <c r="U2" s="47" t="s">
        <v>13</v>
      </c>
      <c r="V2" s="45" t="s">
        <v>12</v>
      </c>
      <c r="W2" s="181" t="s">
        <v>13</v>
      </c>
      <c r="X2" s="178" t="s">
        <v>12</v>
      </c>
      <c r="Y2" s="47" t="s">
        <v>13</v>
      </c>
      <c r="Z2" s="45" t="s">
        <v>12</v>
      </c>
      <c r="AA2" s="47" t="s">
        <v>13</v>
      </c>
      <c r="AB2" s="45" t="s">
        <v>12</v>
      </c>
      <c r="AC2" s="47" t="s">
        <v>13</v>
      </c>
      <c r="AD2" s="45" t="s">
        <v>12</v>
      </c>
      <c r="AE2" s="47" t="s">
        <v>13</v>
      </c>
    </row>
    <row r="3" spans="1:31" ht="15" thickBot="1">
      <c r="A3" s="470"/>
      <c r="B3" s="470"/>
      <c r="C3" s="470"/>
      <c r="D3" s="470"/>
      <c r="E3" s="461"/>
      <c r="F3" s="461"/>
      <c r="G3" s="461"/>
      <c r="H3" s="461"/>
      <c r="I3" s="461"/>
      <c r="J3" s="461"/>
      <c r="K3" s="461"/>
      <c r="L3" s="461"/>
      <c r="M3" s="461"/>
      <c r="N3" s="461"/>
      <c r="O3" s="491"/>
      <c r="P3" s="46">
        <v>2025</v>
      </c>
      <c r="Q3" s="48">
        <v>2025</v>
      </c>
      <c r="R3" s="46">
        <v>2026</v>
      </c>
      <c r="S3" s="48">
        <v>2026</v>
      </c>
      <c r="T3" s="46">
        <v>2027</v>
      </c>
      <c r="U3" s="48">
        <v>2027</v>
      </c>
      <c r="V3" s="46">
        <v>2028</v>
      </c>
      <c r="W3" s="182">
        <v>2028</v>
      </c>
      <c r="X3" s="179">
        <v>2025</v>
      </c>
      <c r="Y3" s="48">
        <v>2025</v>
      </c>
      <c r="Z3" s="46">
        <v>2026</v>
      </c>
      <c r="AA3" s="48">
        <v>2026</v>
      </c>
      <c r="AB3" s="46">
        <v>2027</v>
      </c>
      <c r="AC3" s="48">
        <v>2027</v>
      </c>
      <c r="AD3" s="46">
        <v>2028</v>
      </c>
      <c r="AE3" s="48">
        <v>2028</v>
      </c>
    </row>
    <row r="4" spans="1:31" ht="29.45" thickBot="1">
      <c r="A4" s="49" t="s">
        <v>14</v>
      </c>
      <c r="B4" s="50"/>
      <c r="C4" s="50"/>
      <c r="D4" s="543" t="s">
        <v>380</v>
      </c>
      <c r="E4" s="544"/>
      <c r="F4" s="544"/>
      <c r="G4" s="544"/>
      <c r="H4" s="544"/>
      <c r="I4" s="544"/>
      <c r="J4" s="544"/>
      <c r="K4" s="544"/>
      <c r="L4" s="544"/>
      <c r="M4" s="544"/>
      <c r="N4" s="544"/>
      <c r="O4" s="545"/>
      <c r="P4" s="84">
        <f>SUM(P5,P10,P16,P20)</f>
        <v>5970</v>
      </c>
      <c r="Q4" s="84">
        <f t="shared" ref="Q4:AE4" si="0">SUM(Q5,Q10,Q16,Q20)</f>
        <v>0</v>
      </c>
      <c r="R4" s="84">
        <f t="shared" si="0"/>
        <v>6970</v>
      </c>
      <c r="S4" s="84">
        <f t="shared" si="0"/>
        <v>0</v>
      </c>
      <c r="T4" s="84">
        <f>SUM(T5,T10,T16,T20)</f>
        <v>6970</v>
      </c>
      <c r="U4" s="84">
        <f t="shared" si="0"/>
        <v>0</v>
      </c>
      <c r="V4" s="84">
        <f t="shared" si="0"/>
        <v>4095</v>
      </c>
      <c r="W4" s="183">
        <f t="shared" si="0"/>
        <v>0</v>
      </c>
      <c r="X4" s="217">
        <f t="shared" si="0"/>
        <v>0</v>
      </c>
      <c r="Y4" s="84">
        <f t="shared" si="0"/>
        <v>0</v>
      </c>
      <c r="Z4" s="84">
        <f t="shared" si="0"/>
        <v>0</v>
      </c>
      <c r="AA4" s="84">
        <f t="shared" si="0"/>
        <v>0</v>
      </c>
      <c r="AB4" s="84">
        <f t="shared" si="0"/>
        <v>0</v>
      </c>
      <c r="AC4" s="84">
        <f t="shared" si="0"/>
        <v>0</v>
      </c>
      <c r="AD4" s="84">
        <f t="shared" si="0"/>
        <v>0</v>
      </c>
      <c r="AE4" s="84">
        <f t="shared" si="0"/>
        <v>0</v>
      </c>
    </row>
    <row r="5" spans="1:31" ht="29.45" customHeight="1" thickBot="1">
      <c r="A5" s="52"/>
      <c r="B5" s="53" t="s">
        <v>16</v>
      </c>
      <c r="C5" s="53"/>
      <c r="D5" s="454" t="s">
        <v>381</v>
      </c>
      <c r="E5" s="455"/>
      <c r="F5" s="455"/>
      <c r="G5" s="455"/>
      <c r="H5" s="455"/>
      <c r="I5" s="455"/>
      <c r="J5" s="455"/>
      <c r="K5" s="455"/>
      <c r="L5" s="455"/>
      <c r="M5" s="455"/>
      <c r="N5" s="456"/>
      <c r="O5" s="99" t="s">
        <v>382</v>
      </c>
      <c r="P5" s="85">
        <f>SUM(P6:P9)</f>
        <v>720</v>
      </c>
      <c r="Q5" s="85">
        <f t="shared" ref="Q5:AE5" si="1">SUM(Q6:Q9)</f>
        <v>0</v>
      </c>
      <c r="R5" s="85">
        <f t="shared" si="1"/>
        <v>720</v>
      </c>
      <c r="S5" s="85">
        <f t="shared" si="1"/>
        <v>0</v>
      </c>
      <c r="T5" s="85">
        <f t="shared" si="1"/>
        <v>720</v>
      </c>
      <c r="U5" s="85">
        <f t="shared" si="1"/>
        <v>0</v>
      </c>
      <c r="V5" s="85">
        <f t="shared" si="1"/>
        <v>1220</v>
      </c>
      <c r="W5" s="184">
        <f t="shared" si="1"/>
        <v>0</v>
      </c>
      <c r="X5" s="218">
        <f t="shared" si="1"/>
        <v>0</v>
      </c>
      <c r="Y5" s="85">
        <f t="shared" si="1"/>
        <v>0</v>
      </c>
      <c r="Z5" s="85">
        <f t="shared" si="1"/>
        <v>0</v>
      </c>
      <c r="AA5" s="85">
        <f t="shared" si="1"/>
        <v>0</v>
      </c>
      <c r="AB5" s="85">
        <f t="shared" si="1"/>
        <v>0</v>
      </c>
      <c r="AC5" s="85">
        <f t="shared" si="1"/>
        <v>0</v>
      </c>
      <c r="AD5" s="85">
        <f t="shared" si="1"/>
        <v>0</v>
      </c>
      <c r="AE5" s="85">
        <f t="shared" si="1"/>
        <v>0</v>
      </c>
    </row>
    <row r="6" spans="1:31" ht="15" thickBot="1">
      <c r="A6" s="52"/>
      <c r="B6" s="52"/>
      <c r="C6" s="52" t="s">
        <v>19</v>
      </c>
      <c r="D6" s="135" t="s">
        <v>383</v>
      </c>
      <c r="E6" s="57"/>
      <c r="F6" s="57"/>
      <c r="G6" s="57"/>
      <c r="H6" s="57"/>
      <c r="I6" s="52"/>
      <c r="J6" s="52"/>
      <c r="K6" s="52"/>
      <c r="L6" s="52"/>
      <c r="M6" s="59" t="s">
        <v>384</v>
      </c>
      <c r="N6" s="59" t="s">
        <v>385</v>
      </c>
      <c r="O6" s="429"/>
      <c r="P6" s="154">
        <v>540</v>
      </c>
      <c r="Q6" s="154">
        <v>0</v>
      </c>
      <c r="R6" s="154">
        <v>540</v>
      </c>
      <c r="S6" s="154">
        <v>0</v>
      </c>
      <c r="T6" s="154">
        <v>540</v>
      </c>
      <c r="U6" s="154">
        <v>0</v>
      </c>
      <c r="V6" s="154">
        <v>540</v>
      </c>
      <c r="W6" s="194">
        <v>0</v>
      </c>
      <c r="X6" s="180"/>
      <c r="Y6" s="157"/>
      <c r="Z6" s="156"/>
      <c r="AA6" s="157"/>
      <c r="AB6" s="156"/>
      <c r="AC6" s="157"/>
      <c r="AD6" s="156"/>
      <c r="AE6" s="157"/>
    </row>
    <row r="7" spans="1:31" ht="15" thickBot="1">
      <c r="A7" s="52"/>
      <c r="B7" s="52"/>
      <c r="C7" s="52" t="s">
        <v>23</v>
      </c>
      <c r="D7" s="135" t="s">
        <v>386</v>
      </c>
      <c r="E7" s="57"/>
      <c r="F7" s="152"/>
      <c r="G7" s="57"/>
      <c r="H7" s="152"/>
      <c r="I7" s="52"/>
      <c r="J7" s="52"/>
      <c r="K7" s="52"/>
      <c r="L7" s="52"/>
      <c r="M7" s="59" t="s">
        <v>384</v>
      </c>
      <c r="N7" s="59" t="s">
        <v>385</v>
      </c>
      <c r="O7" s="429"/>
      <c r="P7" s="154">
        <v>180</v>
      </c>
      <c r="Q7" s="154">
        <v>0</v>
      </c>
      <c r="R7" s="154">
        <v>0</v>
      </c>
      <c r="S7" s="154">
        <v>0</v>
      </c>
      <c r="T7" s="154">
        <v>180</v>
      </c>
      <c r="U7" s="154">
        <v>0</v>
      </c>
      <c r="V7" s="154">
        <v>0</v>
      </c>
      <c r="W7" s="194">
        <v>0</v>
      </c>
      <c r="X7" s="180"/>
      <c r="Y7" s="157"/>
      <c r="Z7" s="156"/>
      <c r="AA7" s="157"/>
      <c r="AB7" s="156"/>
      <c r="AC7" s="157"/>
      <c r="AD7" s="156"/>
      <c r="AE7" s="157"/>
    </row>
    <row r="8" spans="1:31" ht="15" thickBot="1">
      <c r="A8" s="52"/>
      <c r="B8" s="52"/>
      <c r="C8" s="52" t="s">
        <v>25</v>
      </c>
      <c r="D8" s="135" t="s">
        <v>387</v>
      </c>
      <c r="E8" s="152"/>
      <c r="F8" s="57"/>
      <c r="G8" s="152"/>
      <c r="H8" s="57"/>
      <c r="I8" s="52"/>
      <c r="J8" s="52"/>
      <c r="K8" s="52"/>
      <c r="L8" s="52"/>
      <c r="M8" s="59" t="s">
        <v>384</v>
      </c>
      <c r="N8" s="59" t="s">
        <v>385</v>
      </c>
      <c r="O8" s="429"/>
      <c r="P8" s="154">
        <v>0</v>
      </c>
      <c r="Q8" s="154">
        <v>0</v>
      </c>
      <c r="R8" s="154">
        <v>180</v>
      </c>
      <c r="S8" s="154">
        <v>0</v>
      </c>
      <c r="T8" s="154">
        <v>0</v>
      </c>
      <c r="U8" s="154">
        <v>0</v>
      </c>
      <c r="V8" s="154">
        <v>180</v>
      </c>
      <c r="W8" s="194">
        <v>0</v>
      </c>
      <c r="X8" s="180"/>
      <c r="Y8" s="157"/>
      <c r="Z8" s="156"/>
      <c r="AA8" s="157"/>
      <c r="AB8" s="156"/>
      <c r="AC8" s="157"/>
      <c r="AD8" s="156"/>
      <c r="AE8" s="157"/>
    </row>
    <row r="9" spans="1:31" ht="15" thickBot="1">
      <c r="A9" s="52"/>
      <c r="B9" s="52"/>
      <c r="C9" s="52" t="s">
        <v>27</v>
      </c>
      <c r="D9" s="135" t="s">
        <v>388</v>
      </c>
      <c r="E9" s="152"/>
      <c r="F9" s="152"/>
      <c r="G9" s="152"/>
      <c r="H9" s="57"/>
      <c r="I9" s="52"/>
      <c r="J9" s="52"/>
      <c r="K9" s="52"/>
      <c r="L9" s="52"/>
      <c r="M9" s="59" t="s">
        <v>384</v>
      </c>
      <c r="N9" s="59" t="s">
        <v>385</v>
      </c>
      <c r="O9" s="429"/>
      <c r="P9" s="154">
        <v>0</v>
      </c>
      <c r="Q9" s="154">
        <v>0</v>
      </c>
      <c r="R9" s="154">
        <v>0</v>
      </c>
      <c r="S9" s="154">
        <v>0</v>
      </c>
      <c r="T9" s="154">
        <v>0</v>
      </c>
      <c r="U9" s="154">
        <v>0</v>
      </c>
      <c r="V9" s="154">
        <v>500</v>
      </c>
      <c r="W9" s="194">
        <v>0</v>
      </c>
      <c r="X9" s="180"/>
      <c r="Y9" s="157"/>
      <c r="Z9" s="156"/>
      <c r="AA9" s="157"/>
      <c r="AB9" s="156"/>
      <c r="AC9" s="157"/>
      <c r="AD9" s="156"/>
      <c r="AE9" s="157"/>
    </row>
    <row r="10" spans="1:31" ht="43.9" thickBot="1">
      <c r="A10" s="52"/>
      <c r="B10" s="53" t="s">
        <v>29</v>
      </c>
      <c r="C10" s="76"/>
      <c r="D10" s="546" t="s">
        <v>389</v>
      </c>
      <c r="E10" s="547"/>
      <c r="F10" s="547"/>
      <c r="G10" s="547"/>
      <c r="H10" s="547"/>
      <c r="I10" s="547"/>
      <c r="J10" s="547"/>
      <c r="K10" s="547"/>
      <c r="L10" s="547"/>
      <c r="M10" s="547"/>
      <c r="N10" s="548"/>
      <c r="O10" s="99" t="s">
        <v>390</v>
      </c>
      <c r="P10" s="85">
        <f>SUM(P11:P15)</f>
        <v>2750</v>
      </c>
      <c r="Q10" s="85">
        <f t="shared" ref="Q10:AE10" si="2">SUM(Q11:Q15)</f>
        <v>0</v>
      </c>
      <c r="R10" s="85">
        <f t="shared" si="2"/>
        <v>2750</v>
      </c>
      <c r="S10" s="85">
        <f t="shared" si="2"/>
        <v>0</v>
      </c>
      <c r="T10" s="85">
        <f t="shared" si="2"/>
        <v>2750</v>
      </c>
      <c r="U10" s="85">
        <f t="shared" si="2"/>
        <v>0</v>
      </c>
      <c r="V10" s="85">
        <f t="shared" si="2"/>
        <v>2875</v>
      </c>
      <c r="W10" s="184">
        <f t="shared" si="2"/>
        <v>0</v>
      </c>
      <c r="X10" s="218">
        <f t="shared" si="2"/>
        <v>0</v>
      </c>
      <c r="Y10" s="85">
        <f t="shared" si="2"/>
        <v>0</v>
      </c>
      <c r="Z10" s="85">
        <f t="shared" si="2"/>
        <v>0</v>
      </c>
      <c r="AA10" s="85">
        <f t="shared" si="2"/>
        <v>0</v>
      </c>
      <c r="AB10" s="85">
        <f t="shared" si="2"/>
        <v>0</v>
      </c>
      <c r="AC10" s="85">
        <f t="shared" si="2"/>
        <v>0</v>
      </c>
      <c r="AD10" s="85">
        <f t="shared" si="2"/>
        <v>0</v>
      </c>
      <c r="AE10" s="85">
        <f t="shared" si="2"/>
        <v>0</v>
      </c>
    </row>
    <row r="11" spans="1:31" ht="15" thickBot="1">
      <c r="A11" s="52"/>
      <c r="B11" s="52"/>
      <c r="C11" s="52" t="s">
        <v>19</v>
      </c>
      <c r="D11" s="135" t="s">
        <v>391</v>
      </c>
      <c r="E11" s="57"/>
      <c r="F11" s="57"/>
      <c r="G11" s="57"/>
      <c r="H11" s="57"/>
      <c r="I11" s="52"/>
      <c r="J11" s="52"/>
      <c r="K11" s="52"/>
      <c r="L11" s="52"/>
      <c r="M11" s="59" t="s">
        <v>384</v>
      </c>
      <c r="N11" s="59" t="s">
        <v>385</v>
      </c>
      <c r="O11" s="429"/>
      <c r="P11" s="154">
        <v>500</v>
      </c>
      <c r="Q11" s="154">
        <v>0</v>
      </c>
      <c r="R11" s="154">
        <v>500</v>
      </c>
      <c r="S11" s="154">
        <v>0</v>
      </c>
      <c r="T11" s="154">
        <v>500</v>
      </c>
      <c r="U11" s="154">
        <v>0</v>
      </c>
      <c r="V11" s="154">
        <v>500</v>
      </c>
      <c r="W11" s="194">
        <v>0</v>
      </c>
      <c r="X11" s="180"/>
      <c r="Y11" s="157"/>
      <c r="Z11" s="156"/>
      <c r="AA11" s="157"/>
      <c r="AB11" s="156"/>
      <c r="AC11" s="157"/>
      <c r="AD11" s="156"/>
      <c r="AE11" s="157"/>
    </row>
    <row r="12" spans="1:31" ht="15" thickBot="1">
      <c r="A12" s="52"/>
      <c r="B12" s="52"/>
      <c r="C12" s="52" t="s">
        <v>23</v>
      </c>
      <c r="D12" s="135" t="s">
        <v>392</v>
      </c>
      <c r="E12" s="57"/>
      <c r="F12" s="57"/>
      <c r="G12" s="57"/>
      <c r="H12" s="57"/>
      <c r="I12" s="52"/>
      <c r="J12" s="52"/>
      <c r="K12" s="52"/>
      <c r="L12" s="52"/>
      <c r="M12" s="59" t="s">
        <v>384</v>
      </c>
      <c r="N12" s="59" t="s">
        <v>385</v>
      </c>
      <c r="O12" s="429"/>
      <c r="P12" s="154">
        <v>250</v>
      </c>
      <c r="Q12" s="154">
        <v>0</v>
      </c>
      <c r="R12" s="154">
        <v>0</v>
      </c>
      <c r="S12" s="154">
        <v>0</v>
      </c>
      <c r="T12" s="154">
        <v>250</v>
      </c>
      <c r="U12" s="154">
        <v>0</v>
      </c>
      <c r="V12" s="154">
        <v>0</v>
      </c>
      <c r="W12" s="194">
        <v>0</v>
      </c>
      <c r="X12" s="180"/>
      <c r="Y12" s="157"/>
      <c r="Z12" s="156"/>
      <c r="AA12" s="157"/>
      <c r="AB12" s="156"/>
      <c r="AC12" s="157"/>
      <c r="AD12" s="156"/>
      <c r="AE12" s="157"/>
    </row>
    <row r="13" spans="1:31" ht="15" thickBot="1">
      <c r="A13" s="52"/>
      <c r="B13" s="52"/>
      <c r="C13" s="52" t="s">
        <v>25</v>
      </c>
      <c r="D13" s="135" t="s">
        <v>393</v>
      </c>
      <c r="E13" s="57"/>
      <c r="F13" s="57"/>
      <c r="G13" s="57"/>
      <c r="H13" s="57"/>
      <c r="I13" s="52"/>
      <c r="J13" s="52"/>
      <c r="K13" s="52"/>
      <c r="L13" s="52"/>
      <c r="M13" s="59" t="s">
        <v>384</v>
      </c>
      <c r="N13" s="59" t="s">
        <v>385</v>
      </c>
      <c r="O13" s="429"/>
      <c r="P13" s="154">
        <v>0</v>
      </c>
      <c r="Q13" s="154">
        <v>0</v>
      </c>
      <c r="R13" s="154">
        <v>250</v>
      </c>
      <c r="S13" s="154">
        <v>0</v>
      </c>
      <c r="T13" s="154">
        <v>0</v>
      </c>
      <c r="U13" s="154">
        <v>0</v>
      </c>
      <c r="V13" s="154">
        <v>250</v>
      </c>
      <c r="W13" s="194">
        <v>0</v>
      </c>
      <c r="X13" s="180"/>
      <c r="Y13" s="157"/>
      <c r="Z13" s="156"/>
      <c r="AA13" s="157"/>
      <c r="AB13" s="156"/>
      <c r="AC13" s="157"/>
      <c r="AD13" s="156"/>
      <c r="AE13" s="157"/>
    </row>
    <row r="14" spans="1:31" ht="15" thickBot="1">
      <c r="A14" s="52"/>
      <c r="B14" s="52"/>
      <c r="C14" s="52" t="s">
        <v>27</v>
      </c>
      <c r="D14" s="135" t="s">
        <v>394</v>
      </c>
      <c r="E14" s="57"/>
      <c r="F14" s="57"/>
      <c r="G14" s="57"/>
      <c r="H14" s="57"/>
      <c r="I14" s="52"/>
      <c r="J14" s="52"/>
      <c r="K14" s="52"/>
      <c r="L14" s="52"/>
      <c r="M14" s="59" t="s">
        <v>384</v>
      </c>
      <c r="N14" s="59" t="s">
        <v>385</v>
      </c>
      <c r="O14" s="429"/>
      <c r="P14" s="154">
        <v>0</v>
      </c>
      <c r="Q14" s="154">
        <v>0</v>
      </c>
      <c r="R14" s="154">
        <v>0</v>
      </c>
      <c r="S14" s="154">
        <v>0</v>
      </c>
      <c r="T14" s="154">
        <v>0</v>
      </c>
      <c r="U14" s="154">
        <v>0</v>
      </c>
      <c r="V14" s="154">
        <v>125</v>
      </c>
      <c r="W14" s="194">
        <v>0</v>
      </c>
      <c r="X14" s="180"/>
      <c r="Y14" s="157"/>
      <c r="Z14" s="156"/>
      <c r="AA14" s="157"/>
      <c r="AB14" s="156"/>
      <c r="AC14" s="157"/>
      <c r="AD14" s="156"/>
      <c r="AE14" s="157"/>
    </row>
    <row r="15" spans="1:31" ht="15" thickBot="1">
      <c r="A15" s="52"/>
      <c r="B15" s="52"/>
      <c r="C15" s="52" t="s">
        <v>226</v>
      </c>
      <c r="D15" s="135" t="s">
        <v>395</v>
      </c>
      <c r="E15" s="57"/>
      <c r="F15" s="57"/>
      <c r="G15" s="57"/>
      <c r="H15" s="57"/>
      <c r="I15" s="52"/>
      <c r="J15" s="52"/>
      <c r="K15" s="52"/>
      <c r="L15" s="52"/>
      <c r="M15" s="59" t="s">
        <v>384</v>
      </c>
      <c r="N15" s="59" t="s">
        <v>385</v>
      </c>
      <c r="O15" s="429"/>
      <c r="P15" s="154">
        <v>2000</v>
      </c>
      <c r="Q15" s="154">
        <v>0</v>
      </c>
      <c r="R15" s="154">
        <v>2000</v>
      </c>
      <c r="S15" s="154">
        <v>0</v>
      </c>
      <c r="T15" s="154">
        <v>2000</v>
      </c>
      <c r="U15" s="154">
        <v>0</v>
      </c>
      <c r="V15" s="154">
        <v>2000</v>
      </c>
      <c r="W15" s="194">
        <v>0</v>
      </c>
      <c r="X15" s="180"/>
      <c r="Y15" s="157"/>
      <c r="Z15" s="156"/>
      <c r="AA15" s="157"/>
      <c r="AB15" s="156"/>
      <c r="AC15" s="157"/>
      <c r="AD15" s="156"/>
      <c r="AE15" s="157"/>
    </row>
    <row r="16" spans="1:31" ht="29.45" thickBot="1">
      <c r="A16" s="52"/>
      <c r="B16" s="53" t="s">
        <v>194</v>
      </c>
      <c r="C16" s="76"/>
      <c r="D16" s="501" t="s">
        <v>396</v>
      </c>
      <c r="E16" s="502"/>
      <c r="F16" s="502"/>
      <c r="G16" s="502"/>
      <c r="H16" s="502"/>
      <c r="I16" s="502"/>
      <c r="J16" s="502"/>
      <c r="K16" s="502"/>
      <c r="L16" s="502"/>
      <c r="M16" s="502"/>
      <c r="N16" s="503"/>
      <c r="O16" s="412" t="s">
        <v>397</v>
      </c>
      <c r="P16" s="85">
        <f t="shared" ref="P16:X16" si="3">SUM(P17:P19)</f>
        <v>2500</v>
      </c>
      <c r="Q16" s="85">
        <f t="shared" si="3"/>
        <v>0</v>
      </c>
      <c r="R16" s="85">
        <f t="shared" si="3"/>
        <v>2500</v>
      </c>
      <c r="S16" s="85">
        <f t="shared" si="3"/>
        <v>0</v>
      </c>
      <c r="T16" s="85">
        <f>SUM(T17:T19)</f>
        <v>2500</v>
      </c>
      <c r="U16" s="85">
        <f t="shared" si="3"/>
        <v>0</v>
      </c>
      <c r="V16" s="85">
        <f t="shared" si="3"/>
        <v>0</v>
      </c>
      <c r="W16" s="85">
        <f t="shared" si="3"/>
        <v>0</v>
      </c>
      <c r="X16" s="192">
        <f t="shared" si="3"/>
        <v>0</v>
      </c>
      <c r="Y16" s="193">
        <f t="shared" ref="Y16:AE16" si="4">SUM(Y17:Y19)</f>
        <v>0</v>
      </c>
      <c r="Z16" s="193">
        <f t="shared" si="4"/>
        <v>0</v>
      </c>
      <c r="AA16" s="193">
        <f t="shared" si="4"/>
        <v>0</v>
      </c>
      <c r="AB16" s="193">
        <f t="shared" si="4"/>
        <v>0</v>
      </c>
      <c r="AC16" s="193">
        <f t="shared" si="4"/>
        <v>0</v>
      </c>
      <c r="AD16" s="193">
        <f t="shared" si="4"/>
        <v>0</v>
      </c>
      <c r="AE16" s="193">
        <f t="shared" si="4"/>
        <v>0</v>
      </c>
    </row>
    <row r="17" spans="1:31" ht="15" thickBot="1">
      <c r="A17" s="52"/>
      <c r="B17" s="52"/>
      <c r="C17" s="52" t="s">
        <v>19</v>
      </c>
      <c r="D17" s="135" t="s">
        <v>398</v>
      </c>
      <c r="E17" s="57"/>
      <c r="F17" s="152"/>
      <c r="G17" s="152"/>
      <c r="H17" s="152"/>
      <c r="I17" s="52"/>
      <c r="J17" s="52"/>
      <c r="K17" s="52"/>
      <c r="L17" s="52"/>
      <c r="M17" s="59" t="s">
        <v>384</v>
      </c>
      <c r="N17" s="59" t="s">
        <v>385</v>
      </c>
      <c r="O17" s="429"/>
      <c r="P17" s="154">
        <v>2500</v>
      </c>
      <c r="Q17" s="154">
        <v>0</v>
      </c>
      <c r="R17" s="154">
        <v>0</v>
      </c>
      <c r="S17" s="154">
        <v>0</v>
      </c>
      <c r="T17" s="154">
        <v>0</v>
      </c>
      <c r="U17" s="154">
        <v>0</v>
      </c>
      <c r="V17" s="154">
        <v>0</v>
      </c>
      <c r="W17" s="194">
        <v>0</v>
      </c>
      <c r="X17" s="180"/>
      <c r="Y17" s="157"/>
      <c r="Z17" s="156"/>
      <c r="AA17" s="157"/>
      <c r="AB17" s="156"/>
      <c r="AC17" s="157"/>
      <c r="AD17" s="156"/>
      <c r="AE17" s="157"/>
    </row>
    <row r="18" spans="1:31" ht="15" thickBot="1">
      <c r="A18" s="52"/>
      <c r="B18" s="52"/>
      <c r="C18" s="52" t="s">
        <v>23</v>
      </c>
      <c r="D18" s="135" t="s">
        <v>399</v>
      </c>
      <c r="E18" s="152"/>
      <c r="F18" s="57"/>
      <c r="G18" s="152"/>
      <c r="H18" s="152"/>
      <c r="I18" s="52"/>
      <c r="J18" s="52"/>
      <c r="K18" s="52"/>
      <c r="L18" s="52"/>
      <c r="M18" s="59" t="s">
        <v>384</v>
      </c>
      <c r="N18" s="59" t="s">
        <v>385</v>
      </c>
      <c r="O18" s="429"/>
      <c r="P18" s="154">
        <v>0</v>
      </c>
      <c r="Q18" s="154">
        <v>0</v>
      </c>
      <c r="R18" s="154">
        <v>2500</v>
      </c>
      <c r="S18" s="154">
        <v>0</v>
      </c>
      <c r="T18" s="154">
        <v>0</v>
      </c>
      <c r="U18" s="154">
        <v>0</v>
      </c>
      <c r="V18" s="154">
        <v>0</v>
      </c>
      <c r="W18" s="194">
        <v>0</v>
      </c>
      <c r="X18" s="180"/>
      <c r="Y18" s="157"/>
      <c r="Z18" s="156"/>
      <c r="AA18" s="157"/>
      <c r="AB18" s="156"/>
      <c r="AC18" s="157"/>
      <c r="AD18" s="156"/>
      <c r="AE18" s="157"/>
    </row>
    <row r="19" spans="1:31" ht="15" thickBot="1">
      <c r="A19" s="52"/>
      <c r="B19" s="52"/>
      <c r="C19" s="52" t="s">
        <v>25</v>
      </c>
      <c r="D19" s="135" t="s">
        <v>400</v>
      </c>
      <c r="E19" s="152"/>
      <c r="F19" s="152"/>
      <c r="G19" s="57"/>
      <c r="H19" s="152"/>
      <c r="I19" s="52"/>
      <c r="J19" s="52"/>
      <c r="K19" s="52"/>
      <c r="L19" s="52"/>
      <c r="M19" s="59" t="s">
        <v>384</v>
      </c>
      <c r="N19" s="59" t="s">
        <v>385</v>
      </c>
      <c r="O19" s="429"/>
      <c r="P19" s="154">
        <v>0</v>
      </c>
      <c r="Q19" s="154">
        <v>0</v>
      </c>
      <c r="R19" s="154">
        <v>0</v>
      </c>
      <c r="S19" s="154">
        <v>0</v>
      </c>
      <c r="T19" s="154">
        <v>2500</v>
      </c>
      <c r="U19" s="154">
        <v>0</v>
      </c>
      <c r="V19" s="154">
        <v>0</v>
      </c>
      <c r="W19" s="194">
        <v>0</v>
      </c>
      <c r="X19" s="180"/>
      <c r="Y19" s="157"/>
      <c r="Z19" s="156"/>
      <c r="AA19" s="157"/>
      <c r="AB19" s="156"/>
      <c r="AC19" s="157"/>
      <c r="AD19" s="156"/>
      <c r="AE19" s="157"/>
    </row>
    <row r="20" spans="1:31" ht="43.9" thickBot="1">
      <c r="A20" s="52"/>
      <c r="B20" s="53" t="s">
        <v>200</v>
      </c>
      <c r="C20" s="76"/>
      <c r="D20" s="501" t="s">
        <v>401</v>
      </c>
      <c r="E20" s="502"/>
      <c r="F20" s="502"/>
      <c r="G20" s="502"/>
      <c r="H20" s="502"/>
      <c r="I20" s="502"/>
      <c r="J20" s="502"/>
      <c r="K20" s="502"/>
      <c r="L20" s="502"/>
      <c r="M20" s="502"/>
      <c r="N20" s="503"/>
      <c r="O20" s="412" t="s">
        <v>402</v>
      </c>
      <c r="P20" s="85">
        <v>0</v>
      </c>
      <c r="Q20" s="85">
        <v>0</v>
      </c>
      <c r="R20" s="85">
        <v>1000</v>
      </c>
      <c r="S20" s="85">
        <v>0</v>
      </c>
      <c r="T20" s="85">
        <v>1000</v>
      </c>
      <c r="U20" s="85">
        <v>0</v>
      </c>
      <c r="V20" s="85">
        <v>0</v>
      </c>
      <c r="W20" s="184">
        <v>0</v>
      </c>
      <c r="X20" s="192">
        <f>SUM(X21:X23)</f>
        <v>0</v>
      </c>
      <c r="Y20" s="192">
        <f t="shared" ref="Y20:AE20" si="5">SUM(Y21:Y23)</f>
        <v>0</v>
      </c>
      <c r="Z20" s="192">
        <f t="shared" si="5"/>
        <v>0</v>
      </c>
      <c r="AA20" s="192">
        <f t="shared" si="5"/>
        <v>0</v>
      </c>
      <c r="AB20" s="192">
        <f t="shared" si="5"/>
        <v>0</v>
      </c>
      <c r="AC20" s="192">
        <f t="shared" si="5"/>
        <v>0</v>
      </c>
      <c r="AD20" s="192">
        <f t="shared" si="5"/>
        <v>0</v>
      </c>
      <c r="AE20" s="192">
        <f t="shared" si="5"/>
        <v>0</v>
      </c>
    </row>
    <row r="21" spans="1:31" ht="15" thickBot="1">
      <c r="A21" s="52"/>
      <c r="B21" s="52"/>
      <c r="C21" s="52" t="s">
        <v>19</v>
      </c>
      <c r="D21" s="135" t="s">
        <v>403</v>
      </c>
      <c r="E21" s="57"/>
      <c r="F21" s="152"/>
      <c r="G21" s="152"/>
      <c r="H21" s="152"/>
      <c r="I21" s="52"/>
      <c r="J21" s="52"/>
      <c r="K21" s="52"/>
      <c r="L21" s="52"/>
      <c r="M21" s="59" t="s">
        <v>384</v>
      </c>
      <c r="N21" s="59" t="s">
        <v>385</v>
      </c>
      <c r="O21" s="429"/>
      <c r="P21" s="154">
        <v>0</v>
      </c>
      <c r="Q21" s="154">
        <v>0</v>
      </c>
      <c r="R21" s="154">
        <v>0</v>
      </c>
      <c r="S21" s="154">
        <v>0</v>
      </c>
      <c r="T21" s="154">
        <v>0</v>
      </c>
      <c r="U21" s="154">
        <v>0</v>
      </c>
      <c r="V21" s="154">
        <v>0</v>
      </c>
      <c r="W21" s="194">
        <v>0</v>
      </c>
      <c r="X21" s="180"/>
      <c r="Y21" s="157"/>
      <c r="Z21" s="156"/>
      <c r="AA21" s="157"/>
      <c r="AB21" s="156"/>
      <c r="AC21" s="157"/>
      <c r="AD21" s="156"/>
      <c r="AE21" s="157"/>
    </row>
    <row r="22" spans="1:31" ht="15" thickBot="1">
      <c r="A22" s="52"/>
      <c r="B22" s="52"/>
      <c r="C22" s="52" t="s">
        <v>23</v>
      </c>
      <c r="D22" s="135" t="s">
        <v>404</v>
      </c>
      <c r="E22" s="152"/>
      <c r="F22" s="57"/>
      <c r="G22" s="152"/>
      <c r="H22" s="152"/>
      <c r="I22" s="52"/>
      <c r="J22" s="52"/>
      <c r="K22" s="52"/>
      <c r="L22" s="52"/>
      <c r="M22" s="59" t="s">
        <v>384</v>
      </c>
      <c r="N22" s="59" t="s">
        <v>385</v>
      </c>
      <c r="O22" s="429"/>
      <c r="P22" s="154">
        <v>0</v>
      </c>
      <c r="Q22" s="154">
        <v>0</v>
      </c>
      <c r="R22" s="154">
        <v>1000</v>
      </c>
      <c r="S22" s="154">
        <v>0</v>
      </c>
      <c r="T22" s="154">
        <v>0</v>
      </c>
      <c r="U22" s="154">
        <v>0</v>
      </c>
      <c r="V22" s="154">
        <v>0</v>
      </c>
      <c r="W22" s="194">
        <v>0</v>
      </c>
      <c r="X22" s="180"/>
      <c r="Y22" s="157"/>
      <c r="Z22" s="156"/>
      <c r="AA22" s="157"/>
      <c r="AB22" s="156"/>
      <c r="AC22" s="157"/>
      <c r="AD22" s="156"/>
      <c r="AE22" s="157"/>
    </row>
    <row r="23" spans="1:31" ht="15" thickBot="1">
      <c r="A23" s="52"/>
      <c r="B23" s="52"/>
      <c r="C23" s="52" t="s">
        <v>25</v>
      </c>
      <c r="D23" s="135" t="s">
        <v>405</v>
      </c>
      <c r="E23" s="152"/>
      <c r="F23" s="152"/>
      <c r="G23" s="57"/>
      <c r="H23" s="152"/>
      <c r="I23" s="52"/>
      <c r="J23" s="52"/>
      <c r="K23" s="52"/>
      <c r="L23" s="52"/>
      <c r="M23" s="59" t="s">
        <v>384</v>
      </c>
      <c r="N23" s="59" t="s">
        <v>385</v>
      </c>
      <c r="O23" s="429"/>
      <c r="P23" s="154">
        <v>0</v>
      </c>
      <c r="Q23" s="154">
        <v>0</v>
      </c>
      <c r="R23" s="154">
        <v>0</v>
      </c>
      <c r="S23" s="154">
        <v>0</v>
      </c>
      <c r="T23" s="154">
        <v>1000</v>
      </c>
      <c r="U23" s="154">
        <v>0</v>
      </c>
      <c r="V23" s="154">
        <v>0</v>
      </c>
      <c r="W23" s="194">
        <v>0</v>
      </c>
      <c r="X23" s="180"/>
      <c r="Y23" s="157"/>
      <c r="Z23" s="156"/>
      <c r="AA23" s="157"/>
      <c r="AB23" s="156"/>
      <c r="AC23" s="157"/>
      <c r="AD23" s="156"/>
      <c r="AE23" s="157"/>
    </row>
    <row r="24" spans="1:31" ht="29.45" thickBot="1">
      <c r="A24" s="172" t="s">
        <v>262</v>
      </c>
      <c r="B24" s="173"/>
      <c r="C24" s="173"/>
      <c r="D24" s="540" t="s">
        <v>406</v>
      </c>
      <c r="E24" s="541"/>
      <c r="F24" s="541"/>
      <c r="G24" s="541"/>
      <c r="H24" s="541"/>
      <c r="I24" s="541"/>
      <c r="J24" s="541"/>
      <c r="K24" s="541"/>
      <c r="L24" s="541"/>
      <c r="M24" s="541"/>
      <c r="N24" s="541"/>
      <c r="O24" s="542"/>
      <c r="P24" s="174">
        <f>SUM(P25,P29,P32)</f>
        <v>1000</v>
      </c>
      <c r="Q24" s="174">
        <f t="shared" ref="Q24:AE24" si="6">SUM(Q25,Q29,Q32)</f>
        <v>0</v>
      </c>
      <c r="R24" s="174">
        <f t="shared" si="6"/>
        <v>2500</v>
      </c>
      <c r="S24" s="174">
        <f t="shared" si="6"/>
        <v>0</v>
      </c>
      <c r="T24" s="174">
        <f t="shared" si="6"/>
        <v>2000</v>
      </c>
      <c r="U24" s="174">
        <f t="shared" si="6"/>
        <v>0</v>
      </c>
      <c r="V24" s="174">
        <f t="shared" si="6"/>
        <v>0</v>
      </c>
      <c r="W24" s="186">
        <f t="shared" si="6"/>
        <v>0</v>
      </c>
      <c r="X24" s="250">
        <f t="shared" si="6"/>
        <v>0</v>
      </c>
      <c r="Y24" s="174">
        <f t="shared" si="6"/>
        <v>0</v>
      </c>
      <c r="Z24" s="174">
        <f t="shared" si="6"/>
        <v>0</v>
      </c>
      <c r="AA24" s="174">
        <f t="shared" si="6"/>
        <v>0</v>
      </c>
      <c r="AB24" s="174">
        <f t="shared" si="6"/>
        <v>0</v>
      </c>
      <c r="AC24" s="174">
        <f t="shared" si="6"/>
        <v>0</v>
      </c>
      <c r="AD24" s="174">
        <f t="shared" si="6"/>
        <v>0</v>
      </c>
      <c r="AE24" s="174">
        <f t="shared" si="6"/>
        <v>0</v>
      </c>
    </row>
    <row r="25" spans="1:31" ht="29.45" thickBot="1">
      <c r="A25" s="52"/>
      <c r="B25" s="92" t="s">
        <v>16</v>
      </c>
      <c r="C25" s="92"/>
      <c r="D25" s="507" t="s">
        <v>407</v>
      </c>
      <c r="E25" s="508"/>
      <c r="F25" s="508"/>
      <c r="G25" s="508"/>
      <c r="H25" s="508"/>
      <c r="I25" s="508"/>
      <c r="J25" s="508"/>
      <c r="K25" s="508"/>
      <c r="L25" s="508"/>
      <c r="M25" s="508"/>
      <c r="N25" s="509"/>
      <c r="O25" s="417" t="s">
        <v>408</v>
      </c>
      <c r="P25" s="175">
        <f>SUM(P26:P28)</f>
        <v>1000</v>
      </c>
      <c r="Q25" s="175">
        <f t="shared" ref="Q25:AE25" si="7">SUM(Q26:Q28)</f>
        <v>0</v>
      </c>
      <c r="R25" s="175">
        <f t="shared" si="7"/>
        <v>0</v>
      </c>
      <c r="S25" s="175">
        <f t="shared" si="7"/>
        <v>0</v>
      </c>
      <c r="T25" s="175">
        <f t="shared" si="7"/>
        <v>0</v>
      </c>
      <c r="U25" s="175">
        <f t="shared" si="7"/>
        <v>0</v>
      </c>
      <c r="V25" s="175">
        <f t="shared" si="7"/>
        <v>0</v>
      </c>
      <c r="W25" s="187">
        <f t="shared" si="7"/>
        <v>0</v>
      </c>
      <c r="X25" s="251">
        <f t="shared" si="7"/>
        <v>0</v>
      </c>
      <c r="Y25" s="175">
        <f t="shared" si="7"/>
        <v>0</v>
      </c>
      <c r="Z25" s="175">
        <f t="shared" si="7"/>
        <v>0</v>
      </c>
      <c r="AA25" s="175">
        <f t="shared" si="7"/>
        <v>0</v>
      </c>
      <c r="AB25" s="175">
        <f t="shared" si="7"/>
        <v>0</v>
      </c>
      <c r="AC25" s="175">
        <f t="shared" si="7"/>
        <v>0</v>
      </c>
      <c r="AD25" s="175">
        <f t="shared" si="7"/>
        <v>0</v>
      </c>
      <c r="AE25" s="175">
        <f t="shared" si="7"/>
        <v>0</v>
      </c>
    </row>
    <row r="26" spans="1:31" ht="15" thickBot="1">
      <c r="A26" s="52"/>
      <c r="B26" s="52"/>
      <c r="C26" s="52" t="s">
        <v>19</v>
      </c>
      <c r="D26" s="176" t="s">
        <v>409</v>
      </c>
      <c r="E26" s="57"/>
      <c r="F26" s="152"/>
      <c r="G26" s="152"/>
      <c r="H26" s="152"/>
      <c r="I26" s="52"/>
      <c r="J26" s="52"/>
      <c r="K26" s="52"/>
      <c r="L26" s="52"/>
      <c r="M26" s="59" t="s">
        <v>384</v>
      </c>
      <c r="N26" s="59" t="s">
        <v>385</v>
      </c>
      <c r="O26" s="429"/>
      <c r="P26" s="154">
        <v>1000</v>
      </c>
      <c r="Q26" s="154">
        <v>0</v>
      </c>
      <c r="R26" s="154">
        <v>0</v>
      </c>
      <c r="S26" s="154">
        <v>0</v>
      </c>
      <c r="T26" s="154">
        <v>0</v>
      </c>
      <c r="U26" s="154">
        <v>0</v>
      </c>
      <c r="V26" s="154">
        <v>0</v>
      </c>
      <c r="W26" s="194">
        <v>0</v>
      </c>
      <c r="X26" s="180"/>
      <c r="Y26" s="157"/>
      <c r="Z26" s="156"/>
      <c r="AA26" s="157"/>
      <c r="AB26" s="156"/>
      <c r="AC26" s="157"/>
      <c r="AD26" s="156"/>
      <c r="AE26" s="157"/>
    </row>
    <row r="27" spans="1:31" ht="15" thickBot="1">
      <c r="A27" s="52"/>
      <c r="B27" s="52"/>
      <c r="C27" s="52" t="s">
        <v>23</v>
      </c>
      <c r="D27" s="135" t="s">
        <v>410</v>
      </c>
      <c r="E27" s="57"/>
      <c r="F27" s="152"/>
      <c r="G27" s="152"/>
      <c r="H27" s="152"/>
      <c r="I27" s="52"/>
      <c r="J27" s="52"/>
      <c r="K27" s="52"/>
      <c r="L27" s="52"/>
      <c r="M27" s="59" t="s">
        <v>384</v>
      </c>
      <c r="N27" s="59" t="s">
        <v>385</v>
      </c>
      <c r="O27" s="429"/>
      <c r="P27" s="154">
        <v>0</v>
      </c>
      <c r="Q27" s="154">
        <v>0</v>
      </c>
      <c r="R27" s="154">
        <v>0</v>
      </c>
      <c r="S27" s="154">
        <v>0</v>
      </c>
      <c r="T27" s="154">
        <v>0</v>
      </c>
      <c r="U27" s="154">
        <v>0</v>
      </c>
      <c r="V27" s="154">
        <v>0</v>
      </c>
      <c r="W27" s="194">
        <v>0</v>
      </c>
      <c r="X27" s="180"/>
      <c r="Y27" s="157"/>
      <c r="Z27" s="156"/>
      <c r="AA27" s="157"/>
      <c r="AB27" s="156"/>
      <c r="AC27" s="157"/>
      <c r="AD27" s="156"/>
      <c r="AE27" s="157"/>
    </row>
    <row r="28" spans="1:31" ht="15" thickBot="1">
      <c r="A28" s="52"/>
      <c r="B28" s="52"/>
      <c r="C28" s="52" t="s">
        <v>25</v>
      </c>
      <c r="D28" s="135" t="s">
        <v>411</v>
      </c>
      <c r="E28" s="57"/>
      <c r="F28" s="152"/>
      <c r="G28" s="152"/>
      <c r="H28" s="152"/>
      <c r="I28" s="52"/>
      <c r="J28" s="52"/>
      <c r="K28" s="52"/>
      <c r="L28" s="52"/>
      <c r="M28" s="59" t="s">
        <v>384</v>
      </c>
      <c r="N28" s="59" t="s">
        <v>385</v>
      </c>
      <c r="O28" s="429"/>
      <c r="P28" s="154">
        <v>0</v>
      </c>
      <c r="Q28" s="154">
        <v>0</v>
      </c>
      <c r="R28" s="154">
        <v>0</v>
      </c>
      <c r="S28" s="154">
        <v>0</v>
      </c>
      <c r="T28" s="154">
        <v>0</v>
      </c>
      <c r="U28" s="154">
        <v>0</v>
      </c>
      <c r="V28" s="154">
        <v>0</v>
      </c>
      <c r="W28" s="194">
        <v>0</v>
      </c>
      <c r="X28" s="180"/>
      <c r="Y28" s="157"/>
      <c r="Z28" s="156"/>
      <c r="AA28" s="157"/>
      <c r="AB28" s="156"/>
      <c r="AC28" s="157"/>
      <c r="AD28" s="156"/>
      <c r="AE28" s="157"/>
    </row>
    <row r="29" spans="1:31" ht="29.45" thickBot="1">
      <c r="A29" s="52"/>
      <c r="B29" s="92" t="s">
        <v>29</v>
      </c>
      <c r="C29" s="93"/>
      <c r="D29" s="487" t="s">
        <v>412</v>
      </c>
      <c r="E29" s="488"/>
      <c r="F29" s="488"/>
      <c r="G29" s="488"/>
      <c r="H29" s="488"/>
      <c r="I29" s="488"/>
      <c r="J29" s="488"/>
      <c r="K29" s="488"/>
      <c r="L29" s="488"/>
      <c r="M29" s="488"/>
      <c r="N29" s="489"/>
      <c r="O29" s="417" t="s">
        <v>413</v>
      </c>
      <c r="P29" s="175">
        <f t="shared" ref="P29:AE29" si="8">SUM(P30:P31)</f>
        <v>0</v>
      </c>
      <c r="Q29" s="175">
        <f t="shared" si="8"/>
        <v>0</v>
      </c>
      <c r="R29" s="175">
        <f t="shared" si="8"/>
        <v>2500</v>
      </c>
      <c r="S29" s="175">
        <f t="shared" si="8"/>
        <v>0</v>
      </c>
      <c r="T29" s="175">
        <f t="shared" si="8"/>
        <v>0</v>
      </c>
      <c r="U29" s="175">
        <f t="shared" si="8"/>
        <v>0</v>
      </c>
      <c r="V29" s="175">
        <f t="shared" si="8"/>
        <v>0</v>
      </c>
      <c r="W29" s="187">
        <f t="shared" si="8"/>
        <v>0</v>
      </c>
      <c r="X29" s="251">
        <f t="shared" si="8"/>
        <v>0</v>
      </c>
      <c r="Y29" s="175">
        <f t="shared" si="8"/>
        <v>0</v>
      </c>
      <c r="Z29" s="175">
        <f t="shared" si="8"/>
        <v>0</v>
      </c>
      <c r="AA29" s="175">
        <f t="shared" si="8"/>
        <v>0</v>
      </c>
      <c r="AB29" s="175">
        <f t="shared" si="8"/>
        <v>0</v>
      </c>
      <c r="AC29" s="175">
        <f t="shared" si="8"/>
        <v>0</v>
      </c>
      <c r="AD29" s="175">
        <f t="shared" si="8"/>
        <v>0</v>
      </c>
      <c r="AE29" s="175">
        <f t="shared" si="8"/>
        <v>0</v>
      </c>
    </row>
    <row r="30" spans="1:31" ht="15" thickBot="1">
      <c r="A30" s="52"/>
      <c r="B30" s="52"/>
      <c r="C30" s="52" t="s">
        <v>19</v>
      </c>
      <c r="D30" s="135" t="s">
        <v>414</v>
      </c>
      <c r="E30" s="152"/>
      <c r="F30" s="57"/>
      <c r="G30" s="152"/>
      <c r="H30" s="152"/>
      <c r="I30" s="52"/>
      <c r="J30" s="52"/>
      <c r="K30" s="52"/>
      <c r="L30" s="52"/>
      <c r="M30" s="59" t="s">
        <v>384</v>
      </c>
      <c r="N30" s="59" t="s">
        <v>385</v>
      </c>
      <c r="O30" s="429"/>
      <c r="P30" s="154">
        <v>0</v>
      </c>
      <c r="Q30" s="154">
        <v>0</v>
      </c>
      <c r="R30" s="154">
        <v>500</v>
      </c>
      <c r="S30" s="154">
        <v>0</v>
      </c>
      <c r="T30" s="154">
        <v>0</v>
      </c>
      <c r="U30" s="154">
        <v>0</v>
      </c>
      <c r="V30" s="154">
        <v>0</v>
      </c>
      <c r="W30" s="194">
        <v>0</v>
      </c>
      <c r="X30" s="180"/>
      <c r="Y30" s="157"/>
      <c r="Z30" s="156"/>
      <c r="AA30" s="157"/>
      <c r="AB30" s="156"/>
      <c r="AC30" s="157"/>
      <c r="AD30" s="156"/>
      <c r="AE30" s="157"/>
    </row>
    <row r="31" spans="1:31" ht="15" thickBot="1">
      <c r="A31" s="52"/>
      <c r="B31" s="52"/>
      <c r="C31" s="52" t="s">
        <v>23</v>
      </c>
      <c r="D31" s="135" t="s">
        <v>415</v>
      </c>
      <c r="E31" s="152"/>
      <c r="F31" s="57"/>
      <c r="G31" s="152"/>
      <c r="H31" s="152"/>
      <c r="I31" s="52"/>
      <c r="J31" s="52"/>
      <c r="K31" s="52"/>
      <c r="L31" s="52"/>
      <c r="M31" s="59" t="s">
        <v>384</v>
      </c>
      <c r="N31" s="59" t="s">
        <v>385</v>
      </c>
      <c r="O31" s="429"/>
      <c r="P31" s="154">
        <v>0</v>
      </c>
      <c r="Q31" s="154">
        <v>0</v>
      </c>
      <c r="R31" s="154">
        <v>2000</v>
      </c>
      <c r="S31" s="154">
        <v>0</v>
      </c>
      <c r="T31" s="154">
        <v>0</v>
      </c>
      <c r="U31" s="154">
        <v>0</v>
      </c>
      <c r="V31" s="154">
        <v>0</v>
      </c>
      <c r="W31" s="194">
        <v>0</v>
      </c>
      <c r="X31" s="180"/>
      <c r="Y31" s="157"/>
      <c r="Z31" s="156"/>
      <c r="AA31" s="157"/>
      <c r="AB31" s="156"/>
      <c r="AC31" s="157"/>
      <c r="AD31" s="156"/>
      <c r="AE31" s="157"/>
    </row>
    <row r="32" spans="1:31" ht="43.9" thickBot="1">
      <c r="A32" s="52"/>
      <c r="B32" s="92" t="s">
        <v>29</v>
      </c>
      <c r="C32" s="93"/>
      <c r="D32" s="507" t="s">
        <v>416</v>
      </c>
      <c r="E32" s="508"/>
      <c r="F32" s="508"/>
      <c r="G32" s="508"/>
      <c r="H32" s="508"/>
      <c r="I32" s="508"/>
      <c r="J32" s="508"/>
      <c r="K32" s="508"/>
      <c r="L32" s="508"/>
      <c r="M32" s="508"/>
      <c r="N32" s="509"/>
      <c r="O32" s="417" t="s">
        <v>417</v>
      </c>
      <c r="P32" s="175">
        <f>SUM(P33)</f>
        <v>0</v>
      </c>
      <c r="Q32" s="175">
        <f t="shared" ref="Q32:AE32" si="9">SUM(Q33)</f>
        <v>0</v>
      </c>
      <c r="R32" s="175">
        <f t="shared" si="9"/>
        <v>0</v>
      </c>
      <c r="S32" s="175">
        <f t="shared" si="9"/>
        <v>0</v>
      </c>
      <c r="T32" s="175">
        <f t="shared" si="9"/>
        <v>2000</v>
      </c>
      <c r="U32" s="175">
        <f t="shared" si="9"/>
        <v>0</v>
      </c>
      <c r="V32" s="175">
        <f t="shared" si="9"/>
        <v>0</v>
      </c>
      <c r="W32" s="187">
        <f t="shared" si="9"/>
        <v>0</v>
      </c>
      <c r="X32" s="251">
        <f t="shared" si="9"/>
        <v>0</v>
      </c>
      <c r="Y32" s="175">
        <f t="shared" si="9"/>
        <v>0</v>
      </c>
      <c r="Z32" s="175">
        <f t="shared" si="9"/>
        <v>0</v>
      </c>
      <c r="AA32" s="175">
        <f t="shared" si="9"/>
        <v>0</v>
      </c>
      <c r="AB32" s="175">
        <f t="shared" si="9"/>
        <v>0</v>
      </c>
      <c r="AC32" s="175">
        <f t="shared" si="9"/>
        <v>0</v>
      </c>
      <c r="AD32" s="175">
        <f t="shared" si="9"/>
        <v>0</v>
      </c>
      <c r="AE32" s="175">
        <f t="shared" si="9"/>
        <v>0</v>
      </c>
    </row>
    <row r="33" spans="1:31" ht="15" thickBot="1">
      <c r="A33" s="52"/>
      <c r="B33" s="52"/>
      <c r="C33" s="52" t="s">
        <v>226</v>
      </c>
      <c r="D33" s="135" t="s">
        <v>418</v>
      </c>
      <c r="E33" s="152"/>
      <c r="F33" s="152"/>
      <c r="G33" s="57"/>
      <c r="H33" s="57"/>
      <c r="I33" s="52"/>
      <c r="J33" s="52"/>
      <c r="K33" s="52"/>
      <c r="L33" s="52"/>
      <c r="M33" s="59" t="s">
        <v>384</v>
      </c>
      <c r="N33" s="59" t="s">
        <v>385</v>
      </c>
      <c r="O33" s="429"/>
      <c r="P33" s="154">
        <v>0</v>
      </c>
      <c r="Q33" s="154">
        <v>0</v>
      </c>
      <c r="R33" s="154">
        <v>0</v>
      </c>
      <c r="S33" s="154">
        <v>0</v>
      </c>
      <c r="T33" s="154">
        <v>2000</v>
      </c>
      <c r="U33" s="154">
        <v>0</v>
      </c>
      <c r="V33" s="154">
        <v>0</v>
      </c>
      <c r="W33" s="194">
        <v>0</v>
      </c>
      <c r="X33" s="180"/>
      <c r="Y33" s="157"/>
      <c r="Z33" s="156"/>
      <c r="AA33" s="157"/>
      <c r="AB33" s="156"/>
      <c r="AC33" s="157"/>
      <c r="AD33" s="156"/>
      <c r="AE33" s="157"/>
    </row>
    <row r="34" spans="1:31" ht="43.9" thickBot="1">
      <c r="A34" s="49" t="s">
        <v>419</v>
      </c>
      <c r="B34" s="50"/>
      <c r="C34" s="50"/>
      <c r="D34" s="471" t="s">
        <v>420</v>
      </c>
      <c r="E34" s="472"/>
      <c r="F34" s="472"/>
      <c r="G34" s="472"/>
      <c r="H34" s="472"/>
      <c r="I34" s="472"/>
      <c r="J34" s="472"/>
      <c r="K34" s="472"/>
      <c r="L34" s="472"/>
      <c r="M34" s="472"/>
      <c r="N34" s="472"/>
      <c r="O34" s="473"/>
      <c r="P34" s="195">
        <f>SUM(P35,P43,P49)</f>
        <v>79460.789999999994</v>
      </c>
      <c r="Q34" s="195">
        <f t="shared" ref="Q34:AE34" si="10">SUM(Q35,Q43,Q49)</f>
        <v>72010.820000000007</v>
      </c>
      <c r="R34" s="195">
        <f t="shared" si="10"/>
        <v>65443.849999999991</v>
      </c>
      <c r="S34" s="195">
        <f t="shared" si="10"/>
        <v>67893.86</v>
      </c>
      <c r="T34" s="195">
        <f t="shared" si="10"/>
        <v>31062.05</v>
      </c>
      <c r="U34" s="195">
        <f t="shared" si="10"/>
        <v>27950</v>
      </c>
      <c r="V34" s="195">
        <f t="shared" si="10"/>
        <v>26700</v>
      </c>
      <c r="W34" s="196">
        <f t="shared" si="10"/>
        <v>32000</v>
      </c>
      <c r="X34" s="252">
        <f t="shared" si="10"/>
        <v>0</v>
      </c>
      <c r="Y34" s="195">
        <f t="shared" si="10"/>
        <v>0</v>
      </c>
      <c r="Z34" s="195">
        <f t="shared" si="10"/>
        <v>0</v>
      </c>
      <c r="AA34" s="195">
        <f t="shared" si="10"/>
        <v>0</v>
      </c>
      <c r="AB34" s="195">
        <f t="shared" si="10"/>
        <v>0</v>
      </c>
      <c r="AC34" s="195">
        <f t="shared" si="10"/>
        <v>0</v>
      </c>
      <c r="AD34" s="195">
        <f t="shared" si="10"/>
        <v>0</v>
      </c>
      <c r="AE34" s="195">
        <f t="shared" si="10"/>
        <v>0</v>
      </c>
    </row>
    <row r="35" spans="1:31" ht="15" thickBot="1">
      <c r="A35" s="52"/>
      <c r="B35" s="53" t="s">
        <v>16</v>
      </c>
      <c r="C35" s="76"/>
      <c r="D35" s="487" t="s">
        <v>421</v>
      </c>
      <c r="E35" s="488"/>
      <c r="F35" s="488"/>
      <c r="G35" s="488"/>
      <c r="H35" s="488"/>
      <c r="I35" s="488"/>
      <c r="J35" s="488"/>
      <c r="K35" s="488"/>
      <c r="L35" s="488"/>
      <c r="M35" s="488"/>
      <c r="N35" s="489"/>
      <c r="O35" s="413" t="s">
        <v>422</v>
      </c>
      <c r="P35" s="85">
        <f>SUM(P36:P42)</f>
        <v>35017.800000000003</v>
      </c>
      <c r="Q35" s="85">
        <f t="shared" ref="Q35:AE35" si="11">SUM(Q36:Q42)</f>
        <v>64010.82</v>
      </c>
      <c r="R35" s="85">
        <f t="shared" si="11"/>
        <v>23805.53</v>
      </c>
      <c r="S35" s="85">
        <f t="shared" si="11"/>
        <v>53893.86</v>
      </c>
      <c r="T35" s="85">
        <f t="shared" si="11"/>
        <v>2000</v>
      </c>
      <c r="U35" s="85">
        <f t="shared" si="11"/>
        <v>12750</v>
      </c>
      <c r="V35" s="85">
        <f t="shared" si="11"/>
        <v>2000</v>
      </c>
      <c r="W35" s="85">
        <f t="shared" si="11"/>
        <v>13400</v>
      </c>
      <c r="X35" s="85">
        <f t="shared" si="11"/>
        <v>0</v>
      </c>
      <c r="Y35" s="85">
        <f t="shared" si="11"/>
        <v>0</v>
      </c>
      <c r="Z35" s="85">
        <f t="shared" si="11"/>
        <v>0</v>
      </c>
      <c r="AA35" s="85">
        <f t="shared" si="11"/>
        <v>0</v>
      </c>
      <c r="AB35" s="85">
        <f t="shared" si="11"/>
        <v>0</v>
      </c>
      <c r="AC35" s="85">
        <f t="shared" si="11"/>
        <v>0</v>
      </c>
      <c r="AD35" s="85">
        <f t="shared" si="11"/>
        <v>0</v>
      </c>
      <c r="AE35" s="85">
        <f t="shared" si="11"/>
        <v>0</v>
      </c>
    </row>
    <row r="36" spans="1:31" ht="28.9">
      <c r="A36" s="52"/>
      <c r="B36" s="52"/>
      <c r="C36" s="52" t="s">
        <v>19</v>
      </c>
      <c r="D36" s="75" t="s">
        <v>423</v>
      </c>
      <c r="E36" s="57"/>
      <c r="F36" s="57"/>
      <c r="G36" s="212"/>
      <c r="H36" s="212"/>
      <c r="I36" s="52"/>
      <c r="J36" s="52"/>
      <c r="K36" s="52"/>
      <c r="L36" s="52"/>
      <c r="M36" s="59" t="s">
        <v>384</v>
      </c>
      <c r="N36" s="59" t="s">
        <v>424</v>
      </c>
      <c r="O36" s="429"/>
      <c r="P36" s="154">
        <v>0</v>
      </c>
      <c r="Q36" s="154">
        <v>6750</v>
      </c>
      <c r="R36" s="154">
        <v>0</v>
      </c>
      <c r="S36" s="154">
        <v>10500</v>
      </c>
      <c r="T36" s="154">
        <v>0</v>
      </c>
      <c r="U36" s="154">
        <v>12750</v>
      </c>
      <c r="V36" s="154">
        <v>0</v>
      </c>
      <c r="W36" s="194">
        <v>13400</v>
      </c>
      <c r="X36" s="180"/>
      <c r="Y36" s="157"/>
      <c r="Z36" s="156"/>
      <c r="AA36" s="157"/>
      <c r="AB36" s="156"/>
      <c r="AC36" s="157"/>
      <c r="AD36" s="156"/>
      <c r="AE36" s="157"/>
    </row>
    <row r="37" spans="1:31">
      <c r="A37" s="52"/>
      <c r="B37" s="52"/>
      <c r="C37" s="52" t="s">
        <v>23</v>
      </c>
      <c r="D37" s="135" t="s">
        <v>425</v>
      </c>
      <c r="E37" s="57"/>
      <c r="F37" s="57"/>
      <c r="G37" s="212"/>
      <c r="H37" s="212"/>
      <c r="I37" s="52"/>
      <c r="J37" s="52"/>
      <c r="K37" s="52"/>
      <c r="L37" s="52"/>
      <c r="M37" s="59" t="s">
        <v>384</v>
      </c>
      <c r="N37" s="59" t="s">
        <v>424</v>
      </c>
      <c r="O37" s="429"/>
      <c r="P37" s="154">
        <v>4000</v>
      </c>
      <c r="Q37" s="154">
        <v>0</v>
      </c>
      <c r="R37" s="154">
        <v>1000</v>
      </c>
      <c r="S37" s="154">
        <v>0</v>
      </c>
      <c r="T37" s="154">
        <v>2000</v>
      </c>
      <c r="U37" s="154">
        <v>0</v>
      </c>
      <c r="V37" s="154">
        <v>2000</v>
      </c>
      <c r="W37" s="194">
        <v>0</v>
      </c>
      <c r="X37" s="180"/>
      <c r="Y37" s="157"/>
      <c r="Z37" s="156"/>
      <c r="AA37" s="157"/>
      <c r="AB37" s="156"/>
      <c r="AC37" s="157"/>
      <c r="AD37" s="156"/>
      <c r="AE37" s="157"/>
    </row>
    <row r="38" spans="1:31" ht="28.9">
      <c r="A38" s="52"/>
      <c r="B38" s="52"/>
      <c r="C38" s="52" t="s">
        <v>25</v>
      </c>
      <c r="D38" s="176" t="s">
        <v>426</v>
      </c>
      <c r="E38" s="57"/>
      <c r="F38" s="57"/>
      <c r="G38" s="212"/>
      <c r="H38" s="212"/>
      <c r="I38" s="52"/>
      <c r="J38" s="52"/>
      <c r="K38" s="52"/>
      <c r="L38" s="52"/>
      <c r="M38" s="59" t="s">
        <v>384</v>
      </c>
      <c r="N38" s="59" t="s">
        <v>424</v>
      </c>
      <c r="O38" s="429"/>
      <c r="P38" s="154">
        <v>2900</v>
      </c>
      <c r="Q38" s="154">
        <v>0</v>
      </c>
      <c r="R38" s="154">
        <v>2900</v>
      </c>
      <c r="S38" s="154">
        <v>0</v>
      </c>
      <c r="T38" s="154">
        <v>0</v>
      </c>
      <c r="U38" s="154">
        <v>0</v>
      </c>
      <c r="V38" s="154">
        <v>0</v>
      </c>
      <c r="W38" s="194">
        <v>0</v>
      </c>
      <c r="X38" s="180"/>
      <c r="Y38" s="157"/>
      <c r="Z38" s="156"/>
      <c r="AA38" s="157"/>
      <c r="AB38" s="156"/>
      <c r="AC38" s="157"/>
      <c r="AD38" s="156"/>
      <c r="AE38" s="157"/>
    </row>
    <row r="39" spans="1:31">
      <c r="A39" s="67"/>
      <c r="B39" s="67"/>
      <c r="C39" s="67" t="s">
        <v>27</v>
      </c>
      <c r="D39" s="176" t="s">
        <v>427</v>
      </c>
      <c r="E39" s="68"/>
      <c r="F39" s="68"/>
      <c r="G39" s="293"/>
      <c r="H39" s="293"/>
      <c r="I39" s="67"/>
      <c r="J39" s="67"/>
      <c r="K39" s="67"/>
      <c r="L39" s="67"/>
      <c r="M39" s="69" t="s">
        <v>384</v>
      </c>
      <c r="N39" s="59" t="s">
        <v>424</v>
      </c>
      <c r="O39" s="439"/>
      <c r="P39" s="222">
        <v>3600</v>
      </c>
      <c r="Q39" s="222">
        <v>0</v>
      </c>
      <c r="R39" s="222">
        <v>3600</v>
      </c>
      <c r="S39" s="222">
        <v>0</v>
      </c>
      <c r="T39" s="222">
        <v>0</v>
      </c>
      <c r="U39" s="222">
        <v>0</v>
      </c>
      <c r="V39" s="222">
        <v>0</v>
      </c>
      <c r="W39" s="223">
        <v>0</v>
      </c>
      <c r="X39" s="224"/>
      <c r="Y39" s="220"/>
      <c r="Z39" s="221"/>
      <c r="AA39" s="220"/>
      <c r="AB39" s="221"/>
      <c r="AC39" s="220"/>
      <c r="AD39" s="221"/>
      <c r="AE39" s="220"/>
    </row>
    <row r="40" spans="1:31">
      <c r="A40" s="52"/>
      <c r="B40" s="52"/>
      <c r="C40" s="52" t="s">
        <v>226</v>
      </c>
      <c r="D40" s="176" t="s">
        <v>428</v>
      </c>
      <c r="E40" s="57"/>
      <c r="F40" s="57"/>
      <c r="G40" s="212"/>
      <c r="H40" s="212"/>
      <c r="I40" s="52"/>
      <c r="J40" s="52"/>
      <c r="K40" s="52"/>
      <c r="L40" s="52"/>
      <c r="M40" s="59" t="s">
        <v>384</v>
      </c>
      <c r="N40" s="59" t="s">
        <v>424</v>
      </c>
      <c r="O40" s="429"/>
      <c r="P40" s="154">
        <v>6190</v>
      </c>
      <c r="Q40" s="154">
        <v>0</v>
      </c>
      <c r="R40" s="154">
        <v>2080</v>
      </c>
      <c r="S40" s="154">
        <v>0</v>
      </c>
      <c r="T40" s="154">
        <v>0</v>
      </c>
      <c r="U40" s="154">
        <v>0</v>
      </c>
      <c r="V40" s="154">
        <v>0</v>
      </c>
      <c r="W40" s="194">
        <v>0</v>
      </c>
      <c r="X40" s="180"/>
      <c r="Y40" s="157"/>
      <c r="Z40" s="156"/>
      <c r="AA40" s="157"/>
      <c r="AB40" s="156"/>
      <c r="AC40" s="157"/>
      <c r="AD40" s="156"/>
      <c r="AE40" s="157"/>
    </row>
    <row r="41" spans="1:31">
      <c r="A41" s="52"/>
      <c r="B41" s="52"/>
      <c r="C41" s="52" t="s">
        <v>347</v>
      </c>
      <c r="D41" s="176" t="s">
        <v>429</v>
      </c>
      <c r="E41" s="57"/>
      <c r="F41" s="57"/>
      <c r="G41" s="212"/>
      <c r="H41" s="212"/>
      <c r="I41" s="52"/>
      <c r="J41" s="52"/>
      <c r="K41" s="52"/>
      <c r="L41" s="52"/>
      <c r="M41" s="59" t="s">
        <v>384</v>
      </c>
      <c r="N41" s="59" t="s">
        <v>424</v>
      </c>
      <c r="O41" s="429"/>
      <c r="P41" s="154">
        <v>0</v>
      </c>
      <c r="Q41" s="154">
        <v>57260.82</v>
      </c>
      <c r="R41" s="154">
        <v>0</v>
      </c>
      <c r="S41" s="154">
        <v>43393.86</v>
      </c>
      <c r="T41" s="154">
        <v>0</v>
      </c>
      <c r="U41" s="154">
        <v>0</v>
      </c>
      <c r="V41" s="154">
        <v>0</v>
      </c>
      <c r="W41" s="194">
        <v>0</v>
      </c>
      <c r="X41" s="180"/>
      <c r="Y41" s="157"/>
      <c r="Z41" s="156"/>
      <c r="AA41" s="157"/>
      <c r="AB41" s="156"/>
      <c r="AC41" s="157"/>
      <c r="AD41" s="156"/>
      <c r="AE41" s="157"/>
    </row>
    <row r="42" spans="1:31">
      <c r="A42" s="52"/>
      <c r="B42" s="52"/>
      <c r="C42" s="52" t="s">
        <v>430</v>
      </c>
      <c r="D42" s="176" t="s">
        <v>431</v>
      </c>
      <c r="E42" s="57"/>
      <c r="F42" s="57"/>
      <c r="G42" s="212"/>
      <c r="H42" s="212"/>
      <c r="I42" s="52"/>
      <c r="J42" s="52"/>
      <c r="K42" s="52"/>
      <c r="L42" s="52"/>
      <c r="M42" s="59" t="s">
        <v>384</v>
      </c>
      <c r="N42" s="59" t="s">
        <v>424</v>
      </c>
      <c r="O42" s="429"/>
      <c r="P42" s="154">
        <v>18327.8</v>
      </c>
      <c r="Q42" s="154">
        <v>0</v>
      </c>
      <c r="R42" s="154">
        <v>14225.53</v>
      </c>
      <c r="S42" s="154">
        <v>0</v>
      </c>
      <c r="T42" s="154">
        <v>0</v>
      </c>
      <c r="U42" s="154">
        <v>0</v>
      </c>
      <c r="V42" s="154">
        <v>0</v>
      </c>
      <c r="W42" s="194">
        <v>0</v>
      </c>
      <c r="X42" s="180"/>
      <c r="Y42" s="157"/>
      <c r="Z42" s="156"/>
      <c r="AA42" s="157"/>
      <c r="AB42" s="156"/>
      <c r="AC42" s="157"/>
      <c r="AD42" s="156"/>
      <c r="AE42" s="157"/>
    </row>
    <row r="43" spans="1:31" ht="29.45" thickBot="1">
      <c r="A43" s="52"/>
      <c r="B43" s="53" t="s">
        <v>29</v>
      </c>
      <c r="C43" s="76"/>
      <c r="D43" s="501" t="s">
        <v>432</v>
      </c>
      <c r="E43" s="502"/>
      <c r="F43" s="502"/>
      <c r="G43" s="502"/>
      <c r="H43" s="502"/>
      <c r="I43" s="502"/>
      <c r="J43" s="502"/>
      <c r="K43" s="502"/>
      <c r="L43" s="502"/>
      <c r="M43" s="502"/>
      <c r="N43" s="503"/>
      <c r="O43" s="412" t="s">
        <v>433</v>
      </c>
      <c r="P43" s="85">
        <f t="shared" ref="P43:AE43" si="12">SUM(P44:P48)</f>
        <v>30471.59</v>
      </c>
      <c r="Q43" s="85">
        <f t="shared" si="12"/>
        <v>8000</v>
      </c>
      <c r="R43" s="85">
        <f t="shared" si="12"/>
        <v>30471.59</v>
      </c>
      <c r="S43" s="85">
        <f t="shared" si="12"/>
        <v>14000</v>
      </c>
      <c r="T43" s="85">
        <f t="shared" si="12"/>
        <v>24700</v>
      </c>
      <c r="U43" s="85">
        <f t="shared" si="12"/>
        <v>15200</v>
      </c>
      <c r="V43" s="85">
        <f t="shared" si="12"/>
        <v>24700</v>
      </c>
      <c r="W43" s="85">
        <f t="shared" si="12"/>
        <v>18600</v>
      </c>
      <c r="X43" s="85">
        <f t="shared" si="12"/>
        <v>0</v>
      </c>
      <c r="Y43" s="85">
        <f t="shared" si="12"/>
        <v>0</v>
      </c>
      <c r="Z43" s="85">
        <f t="shared" si="12"/>
        <v>0</v>
      </c>
      <c r="AA43" s="85">
        <f t="shared" si="12"/>
        <v>0</v>
      </c>
      <c r="AB43" s="85">
        <f t="shared" si="12"/>
        <v>0</v>
      </c>
      <c r="AC43" s="85">
        <f t="shared" si="12"/>
        <v>0</v>
      </c>
      <c r="AD43" s="85">
        <f t="shared" si="12"/>
        <v>0</v>
      </c>
      <c r="AE43" s="85">
        <f t="shared" si="12"/>
        <v>0</v>
      </c>
    </row>
    <row r="44" spans="1:31">
      <c r="A44" s="52"/>
      <c r="B44" s="52"/>
      <c r="C44" s="52" t="s">
        <v>19</v>
      </c>
      <c r="D44" s="135" t="s">
        <v>434</v>
      </c>
      <c r="E44" s="57"/>
      <c r="F44" s="57"/>
      <c r="G44" s="57"/>
      <c r="H44" s="57"/>
      <c r="I44" s="52"/>
      <c r="J44" s="52"/>
      <c r="K44" s="52"/>
      <c r="L44" s="52"/>
      <c r="M44" s="59" t="s">
        <v>384</v>
      </c>
      <c r="N44" s="59" t="s">
        <v>424</v>
      </c>
      <c r="O44" s="429"/>
      <c r="P44" s="154">
        <v>22450</v>
      </c>
      <c r="Q44" s="154">
        <v>8000</v>
      </c>
      <c r="R44" s="154">
        <v>22450</v>
      </c>
      <c r="S44" s="154">
        <v>14000</v>
      </c>
      <c r="T44" s="154">
        <v>22450</v>
      </c>
      <c r="U44" s="154">
        <v>15200</v>
      </c>
      <c r="V44" s="154">
        <v>22450</v>
      </c>
      <c r="W44" s="194">
        <v>18600</v>
      </c>
      <c r="X44" s="180"/>
      <c r="Y44" s="157"/>
      <c r="Z44" s="156"/>
      <c r="AA44" s="157"/>
      <c r="AB44" s="156"/>
      <c r="AC44" s="157"/>
      <c r="AD44" s="156"/>
      <c r="AE44" s="157"/>
    </row>
    <row r="45" spans="1:31">
      <c r="A45" s="52"/>
      <c r="B45" s="52"/>
      <c r="C45" s="52" t="s">
        <v>23</v>
      </c>
      <c r="D45" s="135" t="s">
        <v>435</v>
      </c>
      <c r="E45" s="57"/>
      <c r="F45" s="57"/>
      <c r="G45" s="57"/>
      <c r="H45" s="57"/>
      <c r="I45" s="52"/>
      <c r="J45" s="52"/>
      <c r="K45" s="52"/>
      <c r="L45" s="52"/>
      <c r="M45" s="59" t="s">
        <v>384</v>
      </c>
      <c r="N45" s="59" t="s">
        <v>424</v>
      </c>
      <c r="O45" s="429"/>
      <c r="P45" s="154">
        <v>0</v>
      </c>
      <c r="Q45" s="154">
        <v>0</v>
      </c>
      <c r="R45" s="154">
        <v>0</v>
      </c>
      <c r="S45" s="154">
        <v>0</v>
      </c>
      <c r="T45" s="154">
        <v>0</v>
      </c>
      <c r="U45" s="154">
        <v>0</v>
      </c>
      <c r="V45" s="154">
        <v>0</v>
      </c>
      <c r="W45" s="194">
        <v>0</v>
      </c>
      <c r="X45" s="180"/>
      <c r="Y45" s="157"/>
      <c r="Z45" s="156"/>
      <c r="AA45" s="157"/>
      <c r="AB45" s="156"/>
      <c r="AC45" s="157"/>
      <c r="AD45" s="156"/>
      <c r="AE45" s="157"/>
    </row>
    <row r="46" spans="1:31">
      <c r="A46" s="52"/>
      <c r="B46" s="52"/>
      <c r="C46" s="52" t="s">
        <v>25</v>
      </c>
      <c r="D46" s="135" t="s">
        <v>436</v>
      </c>
      <c r="E46" s="57"/>
      <c r="F46" s="57"/>
      <c r="G46" s="57"/>
      <c r="H46" s="57"/>
      <c r="I46" s="52"/>
      <c r="J46" s="52"/>
      <c r="K46" s="52"/>
      <c r="L46" s="52"/>
      <c r="M46" s="59" t="s">
        <v>384</v>
      </c>
      <c r="N46" s="59" t="s">
        <v>424</v>
      </c>
      <c r="O46" s="429"/>
      <c r="P46" s="154">
        <v>2250</v>
      </c>
      <c r="Q46" s="154">
        <v>0</v>
      </c>
      <c r="R46" s="154">
        <v>2250</v>
      </c>
      <c r="S46" s="154">
        <v>0</v>
      </c>
      <c r="T46" s="154">
        <v>2250</v>
      </c>
      <c r="U46" s="154">
        <v>0</v>
      </c>
      <c r="V46" s="154">
        <v>2250</v>
      </c>
      <c r="W46" s="194">
        <v>0</v>
      </c>
      <c r="X46" s="180"/>
      <c r="Y46" s="157"/>
      <c r="Z46" s="156"/>
      <c r="AA46" s="157"/>
      <c r="AB46" s="156"/>
      <c r="AC46" s="157"/>
      <c r="AD46" s="156"/>
      <c r="AE46" s="157"/>
    </row>
    <row r="47" spans="1:31">
      <c r="A47" s="52"/>
      <c r="B47" s="52"/>
      <c r="C47" s="52" t="s">
        <v>27</v>
      </c>
      <c r="D47" s="135" t="s">
        <v>437</v>
      </c>
      <c r="E47" s="57"/>
      <c r="F47" s="57"/>
      <c r="G47" s="57"/>
      <c r="H47" s="57"/>
      <c r="I47" s="52"/>
      <c r="J47" s="52"/>
      <c r="K47" s="52"/>
      <c r="L47" s="52"/>
      <c r="M47" s="59" t="s">
        <v>384</v>
      </c>
      <c r="N47" s="59" t="s">
        <v>424</v>
      </c>
      <c r="O47" s="429"/>
      <c r="P47" s="154">
        <v>0</v>
      </c>
      <c r="Q47" s="154">
        <v>0</v>
      </c>
      <c r="R47" s="154">
        <v>0</v>
      </c>
      <c r="S47" s="154">
        <v>0</v>
      </c>
      <c r="T47" s="154">
        <v>0</v>
      </c>
      <c r="U47" s="154">
        <v>0</v>
      </c>
      <c r="V47" s="154">
        <v>0</v>
      </c>
      <c r="W47" s="194">
        <v>0</v>
      </c>
      <c r="X47" s="180"/>
      <c r="Y47" s="157"/>
      <c r="Z47" s="156"/>
      <c r="AA47" s="157"/>
      <c r="AB47" s="156"/>
      <c r="AC47" s="157"/>
      <c r="AD47" s="156"/>
      <c r="AE47" s="157"/>
    </row>
    <row r="48" spans="1:31">
      <c r="A48" s="52"/>
      <c r="B48" s="52"/>
      <c r="C48" s="52" t="s">
        <v>226</v>
      </c>
      <c r="D48" t="s">
        <v>438</v>
      </c>
      <c r="E48" s="57"/>
      <c r="F48" s="57"/>
      <c r="G48" s="57"/>
      <c r="H48" s="57"/>
      <c r="I48" s="52"/>
      <c r="J48" s="52"/>
      <c r="K48" s="52"/>
      <c r="L48" s="52"/>
      <c r="M48" s="59" t="s">
        <v>384</v>
      </c>
      <c r="N48" s="59" t="s">
        <v>424</v>
      </c>
      <c r="O48" s="429"/>
      <c r="P48" s="154">
        <v>5771.59</v>
      </c>
      <c r="Q48" s="154">
        <v>0</v>
      </c>
      <c r="R48" s="154">
        <v>5771.59</v>
      </c>
      <c r="S48" s="154">
        <v>0</v>
      </c>
      <c r="T48" s="154">
        <v>0</v>
      </c>
      <c r="U48" s="154">
        <v>0</v>
      </c>
      <c r="V48" s="154">
        <v>0</v>
      </c>
      <c r="W48" s="194">
        <v>0</v>
      </c>
      <c r="X48" s="180"/>
      <c r="Y48" s="157"/>
      <c r="Z48" s="156"/>
      <c r="AA48" s="157"/>
      <c r="AB48" s="156"/>
      <c r="AC48" s="157"/>
      <c r="AD48" s="156"/>
      <c r="AE48" s="157"/>
    </row>
    <row r="49" spans="1:31" ht="29.45" thickBot="1">
      <c r="A49" s="52"/>
      <c r="B49" s="53" t="s">
        <v>194</v>
      </c>
      <c r="C49" s="76"/>
      <c r="D49" s="501" t="s">
        <v>439</v>
      </c>
      <c r="E49" s="502"/>
      <c r="F49" s="502"/>
      <c r="G49" s="502"/>
      <c r="H49" s="502"/>
      <c r="I49" s="502"/>
      <c r="J49" s="502"/>
      <c r="K49" s="502"/>
      <c r="L49" s="502"/>
      <c r="M49" s="502"/>
      <c r="N49" s="503"/>
      <c r="O49" s="412" t="s">
        <v>440</v>
      </c>
      <c r="P49" s="85">
        <f t="shared" ref="P49:AE49" si="13">SUM(P50:P54)</f>
        <v>13971.4</v>
      </c>
      <c r="Q49" s="85">
        <f t="shared" si="13"/>
        <v>0</v>
      </c>
      <c r="R49" s="85">
        <f t="shared" si="13"/>
        <v>11166.73</v>
      </c>
      <c r="S49" s="85">
        <f t="shared" si="13"/>
        <v>0</v>
      </c>
      <c r="T49" s="85">
        <f t="shared" si="13"/>
        <v>4362.05</v>
      </c>
      <c r="U49" s="85">
        <f t="shared" si="13"/>
        <v>0</v>
      </c>
      <c r="V49" s="85">
        <f t="shared" si="13"/>
        <v>0</v>
      </c>
      <c r="W49" s="85">
        <f t="shared" si="13"/>
        <v>0</v>
      </c>
      <c r="X49" s="85">
        <f t="shared" si="13"/>
        <v>0</v>
      </c>
      <c r="Y49" s="85">
        <f t="shared" si="13"/>
        <v>0</v>
      </c>
      <c r="Z49" s="85">
        <f t="shared" si="13"/>
        <v>0</v>
      </c>
      <c r="AA49" s="85">
        <f t="shared" si="13"/>
        <v>0</v>
      </c>
      <c r="AB49" s="85">
        <f t="shared" si="13"/>
        <v>0</v>
      </c>
      <c r="AC49" s="85">
        <f t="shared" si="13"/>
        <v>0</v>
      </c>
      <c r="AD49" s="85">
        <f t="shared" si="13"/>
        <v>0</v>
      </c>
      <c r="AE49" s="85">
        <f t="shared" si="13"/>
        <v>0</v>
      </c>
    </row>
    <row r="50" spans="1:31">
      <c r="A50" s="52"/>
      <c r="B50" s="52"/>
      <c r="C50" s="52" t="s">
        <v>19</v>
      </c>
      <c r="D50" s="135" t="s">
        <v>441</v>
      </c>
      <c r="E50" s="151"/>
      <c r="F50" s="151"/>
      <c r="G50" s="212"/>
      <c r="H50" s="212"/>
      <c r="I50" s="52"/>
      <c r="J50" s="52"/>
      <c r="K50" s="52"/>
      <c r="L50" s="52"/>
      <c r="M50" s="59" t="s">
        <v>384</v>
      </c>
      <c r="N50" s="59" t="s">
        <v>424</v>
      </c>
      <c r="O50" s="429"/>
      <c r="P50" s="154">
        <v>0</v>
      </c>
      <c r="Q50" s="154">
        <v>0</v>
      </c>
      <c r="R50" s="154">
        <v>0</v>
      </c>
      <c r="S50" s="154">
        <v>0</v>
      </c>
      <c r="T50" s="154">
        <v>0</v>
      </c>
      <c r="U50" s="154">
        <v>0</v>
      </c>
      <c r="V50" s="154">
        <v>0</v>
      </c>
      <c r="W50" s="194">
        <v>0</v>
      </c>
      <c r="X50" s="180"/>
      <c r="Y50" s="157"/>
      <c r="Z50" s="156"/>
      <c r="AA50" s="157"/>
      <c r="AB50" s="156"/>
      <c r="AC50" s="157"/>
      <c r="AD50" s="156"/>
      <c r="AE50" s="157"/>
    </row>
    <row r="51" spans="1:31">
      <c r="A51" s="52"/>
      <c r="B51" s="52"/>
      <c r="C51" s="52" t="s">
        <v>23</v>
      </c>
      <c r="D51" s="176" t="s">
        <v>442</v>
      </c>
      <c r="E51" s="151"/>
      <c r="F51" s="151"/>
      <c r="G51" s="212"/>
      <c r="H51" s="212"/>
      <c r="I51" s="52"/>
      <c r="J51" s="52"/>
      <c r="K51" s="52"/>
      <c r="L51" s="52"/>
      <c r="M51" s="59" t="s">
        <v>384</v>
      </c>
      <c r="N51" s="59" t="s">
        <v>424</v>
      </c>
      <c r="O51" s="429"/>
      <c r="P51" s="154">
        <v>0</v>
      </c>
      <c r="Q51" s="154">
        <v>0</v>
      </c>
      <c r="R51" s="154">
        <v>0</v>
      </c>
      <c r="S51" s="154">
        <v>0</v>
      </c>
      <c r="T51" s="154">
        <v>0</v>
      </c>
      <c r="U51" s="154">
        <v>0</v>
      </c>
      <c r="V51" s="154">
        <v>0</v>
      </c>
      <c r="W51" s="194">
        <v>0</v>
      </c>
      <c r="X51" s="180"/>
      <c r="Y51" s="157"/>
      <c r="Z51" s="156"/>
      <c r="AA51" s="157"/>
      <c r="AB51" s="156"/>
      <c r="AC51" s="157"/>
      <c r="AD51" s="156"/>
      <c r="AE51" s="157"/>
    </row>
    <row r="52" spans="1:31">
      <c r="A52" s="52"/>
      <c r="B52" s="52"/>
      <c r="C52" s="52" t="s">
        <v>25</v>
      </c>
      <c r="D52" s="176" t="s">
        <v>443</v>
      </c>
      <c r="E52" s="151"/>
      <c r="F52" s="151"/>
      <c r="G52" s="212"/>
      <c r="H52" s="212"/>
      <c r="I52" s="52"/>
      <c r="J52" s="52"/>
      <c r="K52" s="52"/>
      <c r="L52" s="52"/>
      <c r="M52" s="59" t="s">
        <v>384</v>
      </c>
      <c r="N52" s="59" t="s">
        <v>444</v>
      </c>
      <c r="O52" s="429"/>
      <c r="P52" s="450">
        <v>4362.05</v>
      </c>
      <c r="Q52" s="154">
        <v>0</v>
      </c>
      <c r="R52" s="154">
        <v>4362.05</v>
      </c>
      <c r="S52" s="154">
        <v>0</v>
      </c>
      <c r="T52" s="154">
        <v>4362.05</v>
      </c>
      <c r="U52" s="154">
        <v>0</v>
      </c>
      <c r="V52" s="154">
        <v>0</v>
      </c>
      <c r="W52" s="194">
        <v>0</v>
      </c>
      <c r="X52" s="180"/>
      <c r="Y52" s="157"/>
      <c r="Z52" s="156"/>
      <c r="AA52" s="157"/>
      <c r="AB52" s="156"/>
      <c r="AC52" s="157"/>
      <c r="AD52" s="156"/>
      <c r="AE52" s="157"/>
    </row>
    <row r="53" spans="1:31">
      <c r="A53" s="52"/>
      <c r="B53" s="52"/>
      <c r="C53" s="52" t="s">
        <v>27</v>
      </c>
      <c r="D53" s="176" t="s">
        <v>445</v>
      </c>
      <c r="E53" s="151"/>
      <c r="F53" s="151"/>
      <c r="G53" s="212"/>
      <c r="H53" s="212"/>
      <c r="I53" s="52"/>
      <c r="J53" s="52"/>
      <c r="K53" s="52"/>
      <c r="L53" s="52"/>
      <c r="M53" s="59" t="s">
        <v>384</v>
      </c>
      <c r="N53" s="59" t="s">
        <v>424</v>
      </c>
      <c r="O53" s="429"/>
      <c r="P53" s="154">
        <v>4000</v>
      </c>
      <c r="Q53" s="154">
        <v>0</v>
      </c>
      <c r="R53" s="154">
        <v>4000</v>
      </c>
      <c r="S53" s="154">
        <v>0</v>
      </c>
      <c r="T53" s="154">
        <v>0</v>
      </c>
      <c r="U53" s="154">
        <v>0</v>
      </c>
      <c r="V53" s="154">
        <v>0</v>
      </c>
      <c r="W53" s="194">
        <v>0</v>
      </c>
      <c r="X53" s="180"/>
      <c r="Y53" s="157"/>
      <c r="Z53" s="156"/>
      <c r="AA53" s="157"/>
      <c r="AB53" s="156"/>
      <c r="AC53" s="157"/>
      <c r="AD53" s="156"/>
      <c r="AE53" s="157"/>
    </row>
    <row r="54" spans="1:31">
      <c r="A54" s="52"/>
      <c r="B54" s="52"/>
      <c r="C54" s="52" t="s">
        <v>226</v>
      </c>
      <c r="D54" s="176" t="s">
        <v>446</v>
      </c>
      <c r="E54" s="151"/>
      <c r="F54" s="151"/>
      <c r="G54" s="212"/>
      <c r="H54" s="212"/>
      <c r="I54" s="52"/>
      <c r="J54" s="52"/>
      <c r="K54" s="52"/>
      <c r="L54" s="52"/>
      <c r="M54" s="59" t="s">
        <v>384</v>
      </c>
      <c r="N54" s="59" t="s">
        <v>424</v>
      </c>
      <c r="O54" s="429"/>
      <c r="P54" s="154">
        <v>5609.35</v>
      </c>
      <c r="Q54" s="154">
        <v>0</v>
      </c>
      <c r="R54" s="154">
        <v>2804.68</v>
      </c>
      <c r="S54" s="154">
        <v>0</v>
      </c>
      <c r="T54" s="154">
        <v>0</v>
      </c>
      <c r="U54" s="154">
        <v>0</v>
      </c>
      <c r="V54" s="154">
        <v>0</v>
      </c>
      <c r="W54" s="194">
        <v>0</v>
      </c>
      <c r="X54" s="180"/>
      <c r="Y54" s="157"/>
      <c r="Z54" s="156"/>
      <c r="AA54" s="157"/>
      <c r="AB54" s="156"/>
      <c r="AC54" s="157"/>
      <c r="AD54" s="156"/>
      <c r="AE54" s="157"/>
    </row>
    <row r="55" spans="1:31" ht="15" thickBot="1">
      <c r="A55" s="52"/>
      <c r="B55" s="52"/>
      <c r="C55" s="457"/>
      <c r="D55" s="458"/>
      <c r="E55" s="458"/>
      <c r="F55" s="458"/>
      <c r="G55" s="458"/>
      <c r="H55" s="458"/>
      <c r="I55" s="458"/>
      <c r="J55" s="458"/>
      <c r="K55" s="458"/>
      <c r="L55" s="458"/>
      <c r="M55" s="458"/>
      <c r="N55" s="459"/>
      <c r="O55" s="407"/>
      <c r="P55" s="83">
        <f>P34+P24+P4</f>
        <v>86430.79</v>
      </c>
      <c r="Q55" s="83">
        <f t="shared" ref="Q55:AE55" si="14">Q34+Q24+Q4</f>
        <v>72010.820000000007</v>
      </c>
      <c r="R55" s="83">
        <f>R34+R24+R4</f>
        <v>74913.849999999991</v>
      </c>
      <c r="S55" s="83">
        <f t="shared" si="14"/>
        <v>67893.86</v>
      </c>
      <c r="T55" s="83">
        <f t="shared" si="14"/>
        <v>40032.050000000003</v>
      </c>
      <c r="U55" s="83">
        <f t="shared" si="14"/>
        <v>27950</v>
      </c>
      <c r="V55" s="83">
        <f t="shared" si="14"/>
        <v>30795</v>
      </c>
      <c r="W55" s="189">
        <f t="shared" si="14"/>
        <v>32000</v>
      </c>
      <c r="X55" s="213">
        <f t="shared" si="14"/>
        <v>0</v>
      </c>
      <c r="Y55" s="83">
        <f t="shared" si="14"/>
        <v>0</v>
      </c>
      <c r="Z55" s="83">
        <f t="shared" si="14"/>
        <v>0</v>
      </c>
      <c r="AA55" s="83">
        <f t="shared" si="14"/>
        <v>0</v>
      </c>
      <c r="AB55" s="83">
        <f t="shared" si="14"/>
        <v>0</v>
      </c>
      <c r="AC55" s="83">
        <f t="shared" si="14"/>
        <v>0</v>
      </c>
      <c r="AD55" s="83">
        <f t="shared" si="14"/>
        <v>0</v>
      </c>
      <c r="AE55" s="83">
        <f t="shared" si="14"/>
        <v>0</v>
      </c>
    </row>
    <row r="56" spans="1:31">
      <c r="A56" s="75"/>
      <c r="B56" s="75"/>
      <c r="C56" s="75"/>
      <c r="D56" s="75"/>
      <c r="E56" s="75"/>
      <c r="F56" s="75"/>
      <c r="G56" s="75"/>
      <c r="H56" s="75"/>
      <c r="I56" s="75"/>
      <c r="J56" s="75"/>
      <c r="K56" s="75"/>
      <c r="L56" s="75"/>
      <c r="M56" s="75"/>
      <c r="N56" s="75"/>
      <c r="O56" s="75"/>
      <c r="P56" s="75"/>
      <c r="Q56" s="75"/>
      <c r="R56" s="75"/>
      <c r="S56" s="75"/>
      <c r="T56" s="75"/>
      <c r="U56" s="75"/>
      <c r="V56" s="75"/>
      <c r="W56" s="75"/>
      <c r="X56" s="75"/>
      <c r="Y56" s="75"/>
      <c r="Z56" s="75"/>
      <c r="AA56" s="75"/>
      <c r="AB56" s="75"/>
      <c r="AC56" s="75"/>
      <c r="AD56" s="75"/>
      <c r="AE56" s="75"/>
    </row>
    <row r="57" spans="1:31">
      <c r="A57" s="75"/>
      <c r="B57" s="75"/>
      <c r="C57" s="75"/>
      <c r="D57" s="75"/>
      <c r="E57" s="75"/>
      <c r="F57" s="75"/>
      <c r="G57" s="75"/>
      <c r="H57" s="75"/>
      <c r="I57" s="75"/>
      <c r="J57" s="75"/>
      <c r="K57" s="75"/>
      <c r="L57" s="75"/>
      <c r="M57" s="75"/>
      <c r="N57" s="75"/>
      <c r="O57" s="75"/>
      <c r="P57" s="400">
        <f>P55-P52</f>
        <v>82068.739999999991</v>
      </c>
      <c r="Q57" s="75"/>
      <c r="R57" s="75"/>
      <c r="S57" s="75"/>
      <c r="T57" s="75"/>
      <c r="U57" s="75"/>
      <c r="V57" s="75"/>
      <c r="W57" s="75"/>
      <c r="X57" s="75"/>
      <c r="Y57" s="75"/>
      <c r="Z57" s="75"/>
      <c r="AA57" s="75"/>
      <c r="AB57" s="75"/>
      <c r="AC57" s="75"/>
      <c r="AD57" s="75"/>
      <c r="AE57" s="75"/>
    </row>
    <row r="58" spans="1:31">
      <c r="A58" s="75"/>
      <c r="B58" s="75"/>
      <c r="C58" s="75"/>
      <c r="D58" s="75"/>
      <c r="E58" s="75"/>
      <c r="F58" s="75"/>
      <c r="G58" s="75"/>
      <c r="H58" s="75"/>
      <c r="I58" s="75"/>
      <c r="J58" s="75"/>
      <c r="K58" s="75"/>
      <c r="L58" s="75"/>
      <c r="M58" s="75"/>
      <c r="N58" s="75"/>
      <c r="O58" s="75"/>
      <c r="P58" s="400"/>
      <c r="Q58" s="75"/>
      <c r="R58" s="400"/>
      <c r="S58" s="75"/>
      <c r="T58" s="75"/>
      <c r="U58" s="75"/>
      <c r="V58" s="75"/>
      <c r="W58" s="75"/>
      <c r="X58" s="75"/>
      <c r="Y58" s="75"/>
      <c r="Z58" s="75"/>
      <c r="AA58" s="75"/>
      <c r="AB58" s="75"/>
      <c r="AC58" s="75"/>
      <c r="AD58" s="75"/>
      <c r="AE58" s="75"/>
    </row>
    <row r="59" spans="1:31">
      <c r="A59" s="75"/>
      <c r="B59" s="75"/>
      <c r="C59" s="75"/>
      <c r="D59" s="75"/>
      <c r="E59" s="75"/>
      <c r="F59" s="75"/>
      <c r="G59" s="75"/>
      <c r="H59" s="75"/>
      <c r="I59" s="75"/>
      <c r="J59" s="75"/>
      <c r="K59" s="75"/>
      <c r="L59" s="75"/>
      <c r="M59" s="75"/>
      <c r="N59" s="75"/>
      <c r="O59" s="75"/>
      <c r="P59" s="75"/>
      <c r="Q59" s="75"/>
      <c r="R59" s="75"/>
      <c r="S59" s="75"/>
      <c r="T59" s="75"/>
      <c r="U59" s="75"/>
      <c r="V59" s="75"/>
      <c r="W59" s="75"/>
      <c r="X59" s="75"/>
      <c r="Y59" s="75"/>
      <c r="Z59" s="75"/>
      <c r="AA59" s="75"/>
      <c r="AB59" s="75"/>
      <c r="AC59" s="75"/>
      <c r="AD59" s="75"/>
      <c r="AE59" s="75"/>
    </row>
    <row r="60" spans="1:31">
      <c r="A60" s="75"/>
      <c r="B60" s="75"/>
      <c r="C60" s="75"/>
      <c r="D60" s="75"/>
      <c r="E60" s="75"/>
      <c r="F60" s="75"/>
      <c r="G60" s="75"/>
      <c r="H60" s="75"/>
      <c r="I60" s="75"/>
      <c r="J60" s="75"/>
      <c r="K60" s="75"/>
      <c r="L60" s="75"/>
      <c r="M60" s="75"/>
      <c r="N60" s="75"/>
      <c r="O60" s="75"/>
      <c r="P60" s="128"/>
      <c r="Q60" s="75"/>
      <c r="R60" s="75"/>
      <c r="S60" s="75"/>
      <c r="T60" s="75"/>
      <c r="U60" s="75"/>
      <c r="V60" s="75"/>
      <c r="W60" s="75"/>
      <c r="X60" s="75"/>
      <c r="Y60" s="75"/>
      <c r="Z60" s="75"/>
      <c r="AA60" s="75"/>
      <c r="AB60" s="75"/>
      <c r="AC60" s="75"/>
      <c r="AD60" s="75"/>
      <c r="AE60" s="75"/>
    </row>
    <row r="61" spans="1:31">
      <c r="A61" s="75"/>
      <c r="B61" s="75"/>
      <c r="C61" s="75"/>
      <c r="D61" s="75"/>
      <c r="E61" s="75"/>
      <c r="F61" s="75"/>
      <c r="G61" s="75"/>
      <c r="H61" s="75"/>
      <c r="I61" s="75"/>
      <c r="J61" s="75"/>
      <c r="K61" s="75"/>
      <c r="L61" s="75"/>
      <c r="M61" s="75"/>
      <c r="N61" s="75"/>
      <c r="O61" s="75"/>
      <c r="P61" s="75"/>
      <c r="Q61" s="75"/>
      <c r="R61" s="75"/>
      <c r="S61" s="75"/>
      <c r="T61" s="75"/>
      <c r="U61" s="75"/>
      <c r="V61" s="75"/>
      <c r="W61" s="75"/>
      <c r="X61" s="75"/>
      <c r="Y61" s="75"/>
      <c r="Z61" s="75"/>
      <c r="AA61" s="75"/>
      <c r="AB61" s="75"/>
      <c r="AC61" s="75"/>
      <c r="AD61" s="75"/>
      <c r="AE61" s="75"/>
    </row>
    <row r="62" spans="1:31">
      <c r="A62" s="75"/>
      <c r="B62" s="75"/>
      <c r="C62" s="75"/>
      <c r="D62" s="75"/>
      <c r="E62" s="75"/>
      <c r="F62" s="75"/>
      <c r="G62" s="75"/>
      <c r="H62" s="75"/>
      <c r="I62" s="75"/>
      <c r="J62" s="75"/>
      <c r="K62" s="75"/>
      <c r="L62" s="75"/>
      <c r="M62" s="75"/>
      <c r="N62" s="75"/>
      <c r="O62" s="75"/>
      <c r="P62" s="75"/>
      <c r="Q62" s="75"/>
      <c r="R62" s="75"/>
      <c r="S62" s="75"/>
      <c r="T62" s="75"/>
      <c r="U62" s="75"/>
      <c r="V62" s="75"/>
      <c r="W62" s="75"/>
      <c r="X62" s="75"/>
      <c r="Y62" s="75"/>
      <c r="Z62" s="75"/>
      <c r="AA62" s="75"/>
      <c r="AB62" s="75"/>
      <c r="AC62" s="75"/>
      <c r="AD62" s="75"/>
      <c r="AE62" s="75"/>
    </row>
    <row r="63" spans="1:31">
      <c r="A63" s="75"/>
      <c r="B63" s="75"/>
      <c r="C63" s="75"/>
      <c r="D63" s="75"/>
      <c r="E63" s="75"/>
      <c r="F63" s="75"/>
      <c r="G63" s="75"/>
      <c r="H63" s="75"/>
      <c r="I63" s="75"/>
      <c r="J63" s="75"/>
      <c r="K63" s="75"/>
      <c r="L63" s="75"/>
      <c r="M63" s="75"/>
      <c r="N63" s="75"/>
      <c r="O63" s="75"/>
      <c r="P63" s="75"/>
      <c r="Q63" s="75"/>
      <c r="R63" s="75"/>
      <c r="S63" s="75"/>
      <c r="T63" s="75"/>
      <c r="U63" s="75"/>
      <c r="V63" s="75"/>
      <c r="W63" s="75"/>
      <c r="X63" s="75"/>
      <c r="Y63" s="75"/>
      <c r="Z63" s="75"/>
      <c r="AA63" s="75"/>
      <c r="AB63" s="75"/>
      <c r="AC63" s="75"/>
      <c r="AD63" s="75"/>
      <c r="AE63" s="75"/>
    </row>
    <row r="64" spans="1:31">
      <c r="A64" s="75"/>
      <c r="B64" s="75"/>
      <c r="C64" s="75"/>
      <c r="D64" s="75"/>
      <c r="E64" s="75"/>
      <c r="F64" s="75"/>
      <c r="G64" s="75"/>
      <c r="H64" s="75"/>
      <c r="I64" s="75"/>
      <c r="J64" s="75"/>
      <c r="K64" s="75"/>
      <c r="L64" s="75"/>
      <c r="M64" s="75"/>
      <c r="N64" s="75"/>
      <c r="O64" s="75"/>
      <c r="P64" s="75"/>
      <c r="Q64" s="75"/>
      <c r="R64" s="75"/>
      <c r="S64" s="75"/>
      <c r="T64" s="75"/>
      <c r="U64" s="75"/>
      <c r="V64" s="75"/>
      <c r="W64" s="75"/>
      <c r="X64" s="75"/>
      <c r="Y64" s="75"/>
      <c r="Z64" s="75"/>
      <c r="AA64" s="75"/>
      <c r="AB64" s="75"/>
      <c r="AC64" s="75"/>
      <c r="AD64" s="75"/>
      <c r="AE64" s="75"/>
    </row>
  </sheetData>
  <mergeCells count="34">
    <mergeCell ref="A2:A3"/>
    <mergeCell ref="X1:AE1"/>
    <mergeCell ref="A1:D1"/>
    <mergeCell ref="E1:H1"/>
    <mergeCell ref="I1:L1"/>
    <mergeCell ref="P1:W1"/>
    <mergeCell ref="B2:B3"/>
    <mergeCell ref="C2:C3"/>
    <mergeCell ref="D2:D3"/>
    <mergeCell ref="E2:E3"/>
    <mergeCell ref="F2:F3"/>
    <mergeCell ref="L2:L3"/>
    <mergeCell ref="M2:M3"/>
    <mergeCell ref="N2:N3"/>
    <mergeCell ref="O2:O3"/>
    <mergeCell ref="D16:N16"/>
    <mergeCell ref="D20:N20"/>
    <mergeCell ref="G2:G3"/>
    <mergeCell ref="H2:H3"/>
    <mergeCell ref="I2:I3"/>
    <mergeCell ref="J2:J3"/>
    <mergeCell ref="K2:K3"/>
    <mergeCell ref="D4:O4"/>
    <mergeCell ref="D5:N5"/>
    <mergeCell ref="D10:N10"/>
    <mergeCell ref="D43:N43"/>
    <mergeCell ref="D49:N49"/>
    <mergeCell ref="C55:N55"/>
    <mergeCell ref="D35:N35"/>
    <mergeCell ref="D24:O24"/>
    <mergeCell ref="D25:N25"/>
    <mergeCell ref="D29:N29"/>
    <mergeCell ref="D32:N32"/>
    <mergeCell ref="D34:O34"/>
  </mergeCells>
  <pageMargins left="0.23622047244094491" right="0.23622047244094491" top="0.55118110236220474" bottom="0.35433070866141736" header="0.31496062992125984" footer="0.31496062992125984"/>
  <pageSetup paperSize="8" scale="77"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552225-16A0-4685-A74F-148961B98B44}">
  <sheetPr>
    <tabColor rgb="FF92D050"/>
    <pageSetUpPr fitToPage="1"/>
  </sheetPr>
  <dimension ref="A1:AE58"/>
  <sheetViews>
    <sheetView topLeftCell="A35" zoomScaleNormal="100" workbookViewId="0">
      <selection activeCell="D22" sqref="D22"/>
    </sheetView>
  </sheetViews>
  <sheetFormatPr defaultColWidth="9.140625" defaultRowHeight="14.45"/>
  <cols>
    <col min="1" max="1" width="7" style="1" customWidth="1"/>
    <col min="2" max="2" width="6.7109375" style="1" customWidth="1"/>
    <col min="3" max="3" width="6.28515625" style="1" bestFit="1" customWidth="1"/>
    <col min="4" max="4" width="45.140625" style="1" customWidth="1"/>
    <col min="5" max="7" width="5.7109375" style="1" customWidth="1"/>
    <col min="8" max="8" width="13.7109375" style="1" customWidth="1"/>
    <col min="9" max="12" width="5.7109375" style="1" customWidth="1"/>
    <col min="13" max="13" width="8.7109375" style="1" customWidth="1"/>
    <col min="14" max="14" width="8.85546875" style="29" customWidth="1"/>
    <col min="15" max="15" width="17.140625" style="29" customWidth="1"/>
    <col min="16" max="16" width="8.7109375" style="15" bestFit="1" customWidth="1"/>
    <col min="17" max="17" width="9.5703125" style="15" bestFit="1" customWidth="1"/>
    <col min="18" max="18" width="9.28515625" style="15" bestFit="1" customWidth="1"/>
    <col min="19" max="19" width="9.5703125" style="15" bestFit="1" customWidth="1"/>
    <col min="20" max="20" width="10.7109375" style="15" customWidth="1"/>
    <col min="21" max="21" width="9.5703125" style="15" bestFit="1" customWidth="1"/>
    <col min="22" max="22" width="8.7109375" style="15" bestFit="1" customWidth="1"/>
    <col min="23" max="23" width="9.5703125" style="15" bestFit="1" customWidth="1"/>
    <col min="24" max="31" width="9.7109375" style="15" customWidth="1"/>
    <col min="32" max="16384" width="9.140625" style="1"/>
  </cols>
  <sheetData>
    <row r="1" spans="1:31" ht="54" customHeight="1" thickBot="1">
      <c r="A1" s="480" t="s">
        <v>447</v>
      </c>
      <c r="B1" s="480"/>
      <c r="C1" s="480"/>
      <c r="D1" s="480"/>
      <c r="E1" s="481" t="s">
        <v>1</v>
      </c>
      <c r="F1" s="481"/>
      <c r="G1" s="481"/>
      <c r="H1" s="481"/>
      <c r="I1" s="481" t="s">
        <v>2</v>
      </c>
      <c r="J1" s="481"/>
      <c r="K1" s="481"/>
      <c r="L1" s="481"/>
      <c r="M1" s="39"/>
      <c r="N1" s="3"/>
      <c r="O1" s="3"/>
      <c r="P1" s="478" t="s">
        <v>3</v>
      </c>
      <c r="Q1" s="478"/>
      <c r="R1" s="478"/>
      <c r="S1" s="478"/>
      <c r="T1" s="478"/>
      <c r="U1" s="478"/>
      <c r="V1" s="478"/>
      <c r="W1" s="567"/>
      <c r="X1" s="566" t="s">
        <v>4</v>
      </c>
      <c r="Y1" s="478"/>
      <c r="Z1" s="478"/>
      <c r="AA1" s="478"/>
      <c r="AB1" s="478"/>
      <c r="AC1" s="478"/>
      <c r="AD1" s="478"/>
      <c r="AE1" s="478"/>
    </row>
    <row r="2" spans="1:31" ht="41.25" customHeight="1" thickBot="1">
      <c r="A2" s="2" t="s">
        <v>5</v>
      </c>
      <c r="B2" s="2" t="s">
        <v>6</v>
      </c>
      <c r="C2" s="2" t="s">
        <v>7</v>
      </c>
      <c r="D2" s="2" t="s">
        <v>8</v>
      </c>
      <c r="E2" s="3">
        <v>2025</v>
      </c>
      <c r="F2" s="3">
        <v>2026</v>
      </c>
      <c r="G2" s="3">
        <v>2027</v>
      </c>
      <c r="H2" s="3">
        <v>2028</v>
      </c>
      <c r="I2" s="3">
        <v>2025</v>
      </c>
      <c r="J2" s="3">
        <v>2026</v>
      </c>
      <c r="K2" s="3">
        <v>2027</v>
      </c>
      <c r="L2" s="3">
        <v>2028</v>
      </c>
      <c r="M2" s="3" t="s">
        <v>9</v>
      </c>
      <c r="N2" s="3" t="s">
        <v>55</v>
      </c>
      <c r="O2" s="440" t="s">
        <v>11</v>
      </c>
      <c r="P2" s="16" t="s">
        <v>448</v>
      </c>
      <c r="Q2" s="17" t="s">
        <v>449</v>
      </c>
      <c r="R2" s="16" t="s">
        <v>450</v>
      </c>
      <c r="S2" s="17" t="s">
        <v>451</v>
      </c>
      <c r="T2" s="16" t="s">
        <v>452</v>
      </c>
      <c r="U2" s="17" t="s">
        <v>453</v>
      </c>
      <c r="V2" s="16" t="s">
        <v>454</v>
      </c>
      <c r="W2" s="268" t="s">
        <v>455</v>
      </c>
      <c r="X2" s="265" t="s">
        <v>448</v>
      </c>
      <c r="Y2" s="17" t="s">
        <v>449</v>
      </c>
      <c r="Z2" s="16" t="s">
        <v>450</v>
      </c>
      <c r="AA2" s="17" t="s">
        <v>451</v>
      </c>
      <c r="AB2" s="16" t="s">
        <v>452</v>
      </c>
      <c r="AC2" s="17" t="s">
        <v>453</v>
      </c>
      <c r="AD2" s="16" t="s">
        <v>454</v>
      </c>
      <c r="AE2" s="17" t="s">
        <v>455</v>
      </c>
    </row>
    <row r="3" spans="1:31" ht="30.6" customHeight="1" thickBot="1">
      <c r="A3" s="134" t="s">
        <v>280</v>
      </c>
      <c r="B3" s="136"/>
      <c r="C3" s="136"/>
      <c r="D3" s="534" t="s">
        <v>456</v>
      </c>
      <c r="E3" s="535"/>
      <c r="F3" s="535"/>
      <c r="G3" s="535"/>
      <c r="H3" s="535"/>
      <c r="I3" s="535"/>
      <c r="J3" s="535"/>
      <c r="K3" s="535"/>
      <c r="L3" s="535"/>
      <c r="M3" s="535"/>
      <c r="N3" s="535"/>
      <c r="O3" s="562"/>
      <c r="P3" s="84">
        <f>SUM(P4,P8,P13,P17)</f>
        <v>5000</v>
      </c>
      <c r="Q3" s="84">
        <f t="shared" ref="Q3:AE3" si="0">SUM(Q4,Q8,Q13,Q17)</f>
        <v>0</v>
      </c>
      <c r="R3" s="84">
        <f t="shared" si="0"/>
        <v>5000</v>
      </c>
      <c r="S3" s="84">
        <f t="shared" si="0"/>
        <v>0</v>
      </c>
      <c r="T3" s="84">
        <f t="shared" si="0"/>
        <v>5000</v>
      </c>
      <c r="U3" s="84">
        <f t="shared" si="0"/>
        <v>0</v>
      </c>
      <c r="V3" s="84">
        <f t="shared" si="0"/>
        <v>5000</v>
      </c>
      <c r="W3" s="183">
        <f t="shared" si="0"/>
        <v>0</v>
      </c>
      <c r="X3" s="217">
        <f t="shared" si="0"/>
        <v>0</v>
      </c>
      <c r="Y3" s="84">
        <f t="shared" si="0"/>
        <v>0</v>
      </c>
      <c r="Z3" s="84">
        <f t="shared" si="0"/>
        <v>0</v>
      </c>
      <c r="AA3" s="84">
        <f t="shared" si="0"/>
        <v>0</v>
      </c>
      <c r="AB3" s="84">
        <f t="shared" si="0"/>
        <v>0</v>
      </c>
      <c r="AC3" s="84">
        <f t="shared" si="0"/>
        <v>0</v>
      </c>
      <c r="AD3" s="84">
        <f t="shared" si="0"/>
        <v>0</v>
      </c>
      <c r="AE3" s="84">
        <f t="shared" si="0"/>
        <v>0</v>
      </c>
    </row>
    <row r="4" spans="1:31" ht="15" thickBot="1">
      <c r="A4" s="137"/>
      <c r="B4" s="437" t="s">
        <v>16</v>
      </c>
      <c r="C4" s="139"/>
      <c r="D4" s="525" t="s">
        <v>457</v>
      </c>
      <c r="E4" s="526"/>
      <c r="F4" s="526"/>
      <c r="G4" s="526"/>
      <c r="H4" s="526"/>
      <c r="I4" s="526"/>
      <c r="J4" s="526"/>
      <c r="K4" s="526"/>
      <c r="L4" s="526"/>
      <c r="M4" s="526"/>
      <c r="N4" s="552"/>
      <c r="O4" s="419" t="s">
        <v>458</v>
      </c>
      <c r="P4" s="85">
        <f>SUM(P5:P7)</f>
        <v>0</v>
      </c>
      <c r="Q4" s="85">
        <f t="shared" ref="Q4:AE4" si="1">SUM(Q5:Q7)</f>
        <v>0</v>
      </c>
      <c r="R4" s="85">
        <f t="shared" si="1"/>
        <v>0</v>
      </c>
      <c r="S4" s="85">
        <f t="shared" si="1"/>
        <v>0</v>
      </c>
      <c r="T4" s="85">
        <f t="shared" si="1"/>
        <v>0</v>
      </c>
      <c r="U4" s="85">
        <f t="shared" si="1"/>
        <v>0</v>
      </c>
      <c r="V4" s="85">
        <f t="shared" si="1"/>
        <v>0</v>
      </c>
      <c r="W4" s="184">
        <f t="shared" si="1"/>
        <v>0</v>
      </c>
      <c r="X4" s="218">
        <f t="shared" si="1"/>
        <v>0</v>
      </c>
      <c r="Y4" s="85">
        <f t="shared" si="1"/>
        <v>0</v>
      </c>
      <c r="Z4" s="85">
        <f t="shared" si="1"/>
        <v>0</v>
      </c>
      <c r="AA4" s="85">
        <f t="shared" si="1"/>
        <v>0</v>
      </c>
      <c r="AB4" s="85">
        <f t="shared" si="1"/>
        <v>0</v>
      </c>
      <c r="AC4" s="85">
        <f t="shared" si="1"/>
        <v>0</v>
      </c>
      <c r="AD4" s="85">
        <f t="shared" si="1"/>
        <v>0</v>
      </c>
      <c r="AE4" s="85">
        <f t="shared" si="1"/>
        <v>0</v>
      </c>
    </row>
    <row r="5" spans="1:31" ht="15" thickBot="1">
      <c r="A5" s="140"/>
      <c r="B5" s="141"/>
      <c r="C5" s="142" t="s">
        <v>19</v>
      </c>
      <c r="D5" s="141" t="s">
        <v>459</v>
      </c>
      <c r="E5" s="143"/>
      <c r="F5" s="143"/>
      <c r="G5" s="143"/>
      <c r="H5" s="143"/>
      <c r="I5" s="52"/>
      <c r="J5" s="52"/>
      <c r="K5" s="52"/>
      <c r="L5" s="52"/>
      <c r="M5" s="59" t="s">
        <v>384</v>
      </c>
      <c r="N5" s="59" t="s">
        <v>460</v>
      </c>
      <c r="O5" s="429"/>
      <c r="P5" s="154">
        <v>0</v>
      </c>
      <c r="Q5" s="154">
        <v>0</v>
      </c>
      <c r="R5" s="154">
        <v>0</v>
      </c>
      <c r="S5" s="154">
        <v>0</v>
      </c>
      <c r="T5" s="154">
        <v>0</v>
      </c>
      <c r="U5" s="154">
        <v>0</v>
      </c>
      <c r="V5" s="154">
        <v>0</v>
      </c>
      <c r="W5" s="194">
        <v>0</v>
      </c>
      <c r="X5" s="199"/>
      <c r="Y5" s="56"/>
      <c r="Z5" s="55"/>
      <c r="AA5" s="56"/>
      <c r="AB5" s="55"/>
      <c r="AC5" s="56"/>
      <c r="AD5" s="55"/>
      <c r="AE5" s="56"/>
    </row>
    <row r="6" spans="1:31" ht="15" thickBot="1">
      <c r="A6" s="140"/>
      <c r="B6" s="141"/>
      <c r="C6" s="142" t="s">
        <v>23</v>
      </c>
      <c r="D6" s="142" t="s">
        <v>461</v>
      </c>
      <c r="E6" s="143"/>
      <c r="F6" s="143"/>
      <c r="G6" s="143"/>
      <c r="H6" s="143"/>
      <c r="I6" s="52"/>
      <c r="J6" s="52"/>
      <c r="K6" s="52"/>
      <c r="L6" s="52"/>
      <c r="M6" s="59" t="s">
        <v>384</v>
      </c>
      <c r="N6" s="59" t="s">
        <v>460</v>
      </c>
      <c r="O6" s="429"/>
      <c r="P6" s="154">
        <v>0</v>
      </c>
      <c r="Q6" s="154">
        <v>0</v>
      </c>
      <c r="R6" s="154">
        <v>0</v>
      </c>
      <c r="S6" s="154">
        <v>0</v>
      </c>
      <c r="T6" s="154">
        <v>0</v>
      </c>
      <c r="U6" s="154">
        <v>0</v>
      </c>
      <c r="V6" s="154">
        <v>0</v>
      </c>
      <c r="W6" s="194">
        <v>0</v>
      </c>
      <c r="X6" s="199"/>
      <c r="Y6" s="56"/>
      <c r="Z6" s="55"/>
      <c r="AA6" s="56"/>
      <c r="AB6" s="55"/>
      <c r="AC6" s="56"/>
      <c r="AD6" s="55"/>
      <c r="AE6" s="56"/>
    </row>
    <row r="7" spans="1:31" ht="15" thickBot="1">
      <c r="A7" s="140"/>
      <c r="B7" s="141"/>
      <c r="C7" s="142" t="s">
        <v>25</v>
      </c>
      <c r="D7" s="142" t="s">
        <v>462</v>
      </c>
      <c r="E7" s="143"/>
      <c r="F7" s="143"/>
      <c r="G7" s="143"/>
      <c r="H7" s="143"/>
      <c r="I7" s="52"/>
      <c r="J7" s="52"/>
      <c r="K7" s="52"/>
      <c r="L7" s="52"/>
      <c r="M7" s="59" t="s">
        <v>384</v>
      </c>
      <c r="N7" s="59" t="s">
        <v>460</v>
      </c>
      <c r="O7" s="429"/>
      <c r="P7" s="154">
        <v>0</v>
      </c>
      <c r="Q7" s="154">
        <v>0</v>
      </c>
      <c r="R7" s="154">
        <v>0</v>
      </c>
      <c r="S7" s="154">
        <v>0</v>
      </c>
      <c r="T7" s="154">
        <v>0</v>
      </c>
      <c r="U7" s="154">
        <v>0</v>
      </c>
      <c r="V7" s="154">
        <v>0</v>
      </c>
      <c r="W7" s="194">
        <v>0</v>
      </c>
      <c r="X7" s="199"/>
      <c r="Y7" s="56"/>
      <c r="Z7" s="55"/>
      <c r="AA7" s="56"/>
      <c r="AB7" s="55"/>
      <c r="AC7" s="56"/>
      <c r="AD7" s="55"/>
      <c r="AE7" s="56"/>
    </row>
    <row r="8" spans="1:31" ht="43.9" thickBot="1">
      <c r="A8" s="137"/>
      <c r="B8" s="441" t="s">
        <v>29</v>
      </c>
      <c r="C8" s="138"/>
      <c r="D8" s="525" t="s">
        <v>463</v>
      </c>
      <c r="E8" s="526"/>
      <c r="F8" s="526"/>
      <c r="G8" s="526"/>
      <c r="H8" s="526"/>
      <c r="I8" s="526"/>
      <c r="J8" s="526"/>
      <c r="K8" s="526"/>
      <c r="L8" s="526"/>
      <c r="M8" s="526"/>
      <c r="N8" s="552"/>
      <c r="O8" s="419" t="s">
        <v>464</v>
      </c>
      <c r="P8" s="85">
        <f>SUM(P9:P12)</f>
        <v>3500</v>
      </c>
      <c r="Q8" s="85">
        <f t="shared" ref="Q8:AE8" si="2">SUM(Q9:Q12)</f>
        <v>0</v>
      </c>
      <c r="R8" s="85">
        <f t="shared" si="2"/>
        <v>3500</v>
      </c>
      <c r="S8" s="85">
        <f t="shared" si="2"/>
        <v>0</v>
      </c>
      <c r="T8" s="85">
        <f t="shared" si="2"/>
        <v>3500</v>
      </c>
      <c r="U8" s="85">
        <f t="shared" si="2"/>
        <v>0</v>
      </c>
      <c r="V8" s="85">
        <f t="shared" si="2"/>
        <v>3500</v>
      </c>
      <c r="W8" s="184">
        <f t="shared" si="2"/>
        <v>0</v>
      </c>
      <c r="X8" s="218">
        <f t="shared" si="2"/>
        <v>0</v>
      </c>
      <c r="Y8" s="85">
        <f t="shared" si="2"/>
        <v>0</v>
      </c>
      <c r="Z8" s="85">
        <f t="shared" si="2"/>
        <v>0</v>
      </c>
      <c r="AA8" s="85">
        <f t="shared" si="2"/>
        <v>0</v>
      </c>
      <c r="AB8" s="85">
        <f t="shared" si="2"/>
        <v>0</v>
      </c>
      <c r="AC8" s="85">
        <f t="shared" si="2"/>
        <v>0</v>
      </c>
      <c r="AD8" s="85">
        <f t="shared" si="2"/>
        <v>0</v>
      </c>
      <c r="AE8" s="85">
        <f t="shared" si="2"/>
        <v>0</v>
      </c>
    </row>
    <row r="9" spans="1:31" ht="15" thickBot="1">
      <c r="A9" s="140"/>
      <c r="B9" s="141"/>
      <c r="C9" s="142" t="s">
        <v>19</v>
      </c>
      <c r="D9" s="142" t="s">
        <v>465</v>
      </c>
      <c r="E9" s="143"/>
      <c r="F9" s="143"/>
      <c r="G9" s="143"/>
      <c r="H9" s="143"/>
      <c r="I9" s="52"/>
      <c r="J9" s="52"/>
      <c r="K9" s="52"/>
      <c r="L9" s="52"/>
      <c r="M9" s="59" t="s">
        <v>384</v>
      </c>
      <c r="N9" s="59" t="s">
        <v>460</v>
      </c>
      <c r="O9" s="429"/>
      <c r="P9" s="154">
        <v>0</v>
      </c>
      <c r="Q9" s="154">
        <v>0</v>
      </c>
      <c r="R9" s="154">
        <v>0</v>
      </c>
      <c r="S9" s="154">
        <v>0</v>
      </c>
      <c r="T9" s="154">
        <v>0</v>
      </c>
      <c r="U9" s="154">
        <v>0</v>
      </c>
      <c r="V9" s="154">
        <v>0</v>
      </c>
      <c r="W9" s="194">
        <v>0</v>
      </c>
      <c r="X9" s="199"/>
      <c r="Y9" s="56"/>
      <c r="Z9" s="55"/>
      <c r="AA9" s="56"/>
      <c r="AB9" s="55"/>
      <c r="AC9" s="56"/>
      <c r="AD9" s="55"/>
      <c r="AE9" s="56"/>
    </row>
    <row r="10" spans="1:31" ht="15" thickBot="1">
      <c r="A10" s="140"/>
      <c r="B10" s="141"/>
      <c r="C10" s="142" t="s">
        <v>23</v>
      </c>
      <c r="D10" s="142" t="s">
        <v>466</v>
      </c>
      <c r="E10" s="143"/>
      <c r="F10" s="143"/>
      <c r="G10" s="143"/>
      <c r="H10" s="143"/>
      <c r="I10" s="52"/>
      <c r="J10" s="52"/>
      <c r="K10" s="52"/>
      <c r="L10" s="52"/>
      <c r="M10" s="59" t="s">
        <v>384</v>
      </c>
      <c r="N10" s="59" t="s">
        <v>460</v>
      </c>
      <c r="O10" s="429"/>
      <c r="P10" s="154">
        <v>0</v>
      </c>
      <c r="Q10" s="154">
        <v>0</v>
      </c>
      <c r="R10" s="154">
        <v>0</v>
      </c>
      <c r="S10" s="154">
        <v>0</v>
      </c>
      <c r="T10" s="154">
        <v>0</v>
      </c>
      <c r="U10" s="154">
        <v>0</v>
      </c>
      <c r="V10" s="154">
        <v>0</v>
      </c>
      <c r="W10" s="194">
        <v>0</v>
      </c>
      <c r="X10" s="199"/>
      <c r="Y10" s="56"/>
      <c r="Z10" s="55"/>
      <c r="AA10" s="56"/>
      <c r="AB10" s="55"/>
      <c r="AC10" s="56"/>
      <c r="AD10" s="55"/>
      <c r="AE10" s="56"/>
    </row>
    <row r="11" spans="1:31" ht="15" thickBot="1">
      <c r="A11" s="140"/>
      <c r="B11" s="141"/>
      <c r="C11" s="142" t="s">
        <v>25</v>
      </c>
      <c r="D11" s="142" t="s">
        <v>467</v>
      </c>
      <c r="E11" s="143"/>
      <c r="F11" s="143"/>
      <c r="G11" s="143"/>
      <c r="H11" s="143"/>
      <c r="I11" s="52"/>
      <c r="J11" s="52"/>
      <c r="K11" s="52"/>
      <c r="L11" s="52"/>
      <c r="M11" s="59" t="s">
        <v>384</v>
      </c>
      <c r="N11" s="59" t="s">
        <v>460</v>
      </c>
      <c r="O11" s="429"/>
      <c r="P11" s="154">
        <v>3500</v>
      </c>
      <c r="Q11" s="154">
        <v>0</v>
      </c>
      <c r="R11" s="154">
        <v>3500</v>
      </c>
      <c r="S11" s="154">
        <v>0</v>
      </c>
      <c r="T11" s="154">
        <v>3500</v>
      </c>
      <c r="U11" s="154">
        <v>0</v>
      </c>
      <c r="V11" s="154">
        <v>3500</v>
      </c>
      <c r="W11" s="194">
        <v>0</v>
      </c>
      <c r="X11" s="199"/>
      <c r="Y11" s="56"/>
      <c r="Z11" s="55"/>
      <c r="AA11" s="56"/>
      <c r="AB11" s="55"/>
      <c r="AC11" s="56"/>
      <c r="AD11" s="55"/>
      <c r="AE11" s="56"/>
    </row>
    <row r="12" spans="1:31" ht="29.45" thickBot="1">
      <c r="A12" s="140"/>
      <c r="B12" s="141"/>
      <c r="C12" s="142" t="s">
        <v>27</v>
      </c>
      <c r="D12" s="142" t="s">
        <v>468</v>
      </c>
      <c r="E12" s="143"/>
      <c r="F12" s="143"/>
      <c r="G12" s="143"/>
      <c r="H12" s="143"/>
      <c r="I12" s="52"/>
      <c r="J12" s="52"/>
      <c r="K12" s="52"/>
      <c r="L12" s="52"/>
      <c r="M12" s="59" t="s">
        <v>384</v>
      </c>
      <c r="N12" s="59" t="s">
        <v>460</v>
      </c>
      <c r="O12" s="429"/>
      <c r="P12" s="154">
        <v>0</v>
      </c>
      <c r="Q12" s="154">
        <v>0</v>
      </c>
      <c r="R12" s="154">
        <v>0</v>
      </c>
      <c r="S12" s="154">
        <v>0</v>
      </c>
      <c r="T12" s="154">
        <v>0</v>
      </c>
      <c r="U12" s="154">
        <v>0</v>
      </c>
      <c r="V12" s="154">
        <v>0</v>
      </c>
      <c r="W12" s="194">
        <v>0</v>
      </c>
      <c r="X12" s="199"/>
      <c r="Y12" s="56"/>
      <c r="Z12" s="55"/>
      <c r="AA12" s="56"/>
      <c r="AB12" s="55"/>
      <c r="AC12" s="56"/>
      <c r="AD12" s="55"/>
      <c r="AE12" s="56"/>
    </row>
    <row r="13" spans="1:31" ht="43.9" thickBot="1">
      <c r="A13" s="137"/>
      <c r="B13" s="441" t="s">
        <v>194</v>
      </c>
      <c r="C13" s="138"/>
      <c r="D13" s="525" t="s">
        <v>469</v>
      </c>
      <c r="E13" s="526"/>
      <c r="F13" s="526"/>
      <c r="G13" s="526"/>
      <c r="H13" s="526"/>
      <c r="I13" s="526"/>
      <c r="J13" s="526"/>
      <c r="K13" s="526"/>
      <c r="L13" s="526"/>
      <c r="M13" s="526"/>
      <c r="N13" s="552"/>
      <c r="O13" s="419" t="s">
        <v>470</v>
      </c>
      <c r="P13" s="85">
        <f>SUM(P14:P16)</f>
        <v>500</v>
      </c>
      <c r="Q13" s="85">
        <f t="shared" ref="Q13:AE13" si="3">SUM(Q14:Q16)</f>
        <v>0</v>
      </c>
      <c r="R13" s="85">
        <f t="shared" si="3"/>
        <v>500</v>
      </c>
      <c r="S13" s="85">
        <f t="shared" si="3"/>
        <v>0</v>
      </c>
      <c r="T13" s="85">
        <f t="shared" si="3"/>
        <v>500</v>
      </c>
      <c r="U13" s="85">
        <f t="shared" si="3"/>
        <v>0</v>
      </c>
      <c r="V13" s="85">
        <f t="shared" si="3"/>
        <v>500</v>
      </c>
      <c r="W13" s="184">
        <f t="shared" si="3"/>
        <v>0</v>
      </c>
      <c r="X13" s="218">
        <f t="shared" si="3"/>
        <v>0</v>
      </c>
      <c r="Y13" s="85">
        <f t="shared" si="3"/>
        <v>0</v>
      </c>
      <c r="Z13" s="85">
        <f t="shared" si="3"/>
        <v>0</v>
      </c>
      <c r="AA13" s="85">
        <f t="shared" si="3"/>
        <v>0</v>
      </c>
      <c r="AB13" s="85">
        <f t="shared" si="3"/>
        <v>0</v>
      </c>
      <c r="AC13" s="85">
        <f t="shared" si="3"/>
        <v>0</v>
      </c>
      <c r="AD13" s="85">
        <f t="shared" si="3"/>
        <v>0</v>
      </c>
      <c r="AE13" s="85">
        <f t="shared" si="3"/>
        <v>0</v>
      </c>
    </row>
    <row r="14" spans="1:31" ht="72.599999999999994" thickBot="1">
      <c r="A14" s="140"/>
      <c r="B14" s="141"/>
      <c r="C14" s="142" t="s">
        <v>19</v>
      </c>
      <c r="D14" s="142" t="s">
        <v>471</v>
      </c>
      <c r="E14" s="143"/>
      <c r="F14" s="143"/>
      <c r="G14" s="143"/>
      <c r="H14" s="143"/>
      <c r="I14" s="52"/>
      <c r="J14" s="52"/>
      <c r="K14" s="52"/>
      <c r="L14" s="52"/>
      <c r="M14" s="59" t="s">
        <v>384</v>
      </c>
      <c r="N14" s="59" t="s">
        <v>472</v>
      </c>
      <c r="O14" s="429"/>
      <c r="P14" s="154">
        <v>0</v>
      </c>
      <c r="Q14" s="154">
        <v>0</v>
      </c>
      <c r="R14" s="154">
        <v>0</v>
      </c>
      <c r="S14" s="154">
        <v>0</v>
      </c>
      <c r="T14" s="154">
        <v>0</v>
      </c>
      <c r="U14" s="154">
        <v>0</v>
      </c>
      <c r="V14" s="154">
        <v>0</v>
      </c>
      <c r="W14" s="194">
        <v>0</v>
      </c>
      <c r="X14" s="199"/>
      <c r="Y14" s="56"/>
      <c r="Z14" s="55"/>
      <c r="AA14" s="56"/>
      <c r="AB14" s="55"/>
      <c r="AC14" s="56"/>
      <c r="AD14" s="55"/>
      <c r="AE14" s="56"/>
    </row>
    <row r="15" spans="1:31" ht="58.15" thickBot="1">
      <c r="A15" s="140"/>
      <c r="B15" s="141"/>
      <c r="C15" s="142" t="s">
        <v>23</v>
      </c>
      <c r="D15" s="142" t="s">
        <v>473</v>
      </c>
      <c r="E15" s="143"/>
      <c r="F15" s="143"/>
      <c r="G15" s="143"/>
      <c r="H15" s="143"/>
      <c r="I15" s="52"/>
      <c r="J15" s="52"/>
      <c r="K15" s="52"/>
      <c r="L15" s="52"/>
      <c r="M15" s="59" t="s">
        <v>384</v>
      </c>
      <c r="N15" s="59" t="s">
        <v>472</v>
      </c>
      <c r="O15" s="429"/>
      <c r="P15" s="154">
        <v>500</v>
      </c>
      <c r="Q15" s="154">
        <v>0</v>
      </c>
      <c r="R15" s="154">
        <v>500</v>
      </c>
      <c r="S15" s="154">
        <v>0</v>
      </c>
      <c r="T15" s="154">
        <v>500</v>
      </c>
      <c r="U15" s="154">
        <v>0</v>
      </c>
      <c r="V15" s="154">
        <v>500</v>
      </c>
      <c r="W15" s="194">
        <v>0</v>
      </c>
      <c r="X15" s="199"/>
      <c r="Y15" s="56"/>
      <c r="Z15" s="55"/>
      <c r="AA15" s="56"/>
      <c r="AB15" s="55"/>
      <c r="AC15" s="56"/>
      <c r="AD15" s="55"/>
      <c r="AE15" s="56"/>
    </row>
    <row r="16" spans="1:31" ht="58.15" thickBot="1">
      <c r="A16" s="140"/>
      <c r="B16" s="141"/>
      <c r="C16" s="142" t="s">
        <v>25</v>
      </c>
      <c r="D16" s="294" t="s">
        <v>474</v>
      </c>
      <c r="E16" s="143"/>
      <c r="F16" s="143"/>
      <c r="G16" s="143"/>
      <c r="H16" s="143"/>
      <c r="I16" s="52"/>
      <c r="J16" s="52"/>
      <c r="K16" s="52"/>
      <c r="L16" s="52"/>
      <c r="M16" s="59" t="s">
        <v>384</v>
      </c>
      <c r="N16" s="59" t="s">
        <v>472</v>
      </c>
      <c r="O16" s="429"/>
      <c r="P16" s="154">
        <v>0</v>
      </c>
      <c r="Q16" s="154">
        <v>0</v>
      </c>
      <c r="R16" s="154">
        <v>0</v>
      </c>
      <c r="S16" s="154">
        <v>0</v>
      </c>
      <c r="T16" s="154">
        <v>0</v>
      </c>
      <c r="U16" s="154">
        <v>0</v>
      </c>
      <c r="V16" s="154">
        <v>0</v>
      </c>
      <c r="W16" s="194">
        <v>0</v>
      </c>
      <c r="X16" s="199"/>
      <c r="Y16" s="56"/>
      <c r="Z16" s="55"/>
      <c r="AA16" s="56"/>
      <c r="AB16" s="55"/>
      <c r="AC16" s="56"/>
      <c r="AD16" s="55"/>
      <c r="AE16" s="56"/>
    </row>
    <row r="17" spans="1:31" ht="43.9" thickBot="1">
      <c r="A17" s="137"/>
      <c r="B17" s="437" t="s">
        <v>200</v>
      </c>
      <c r="C17" s="138"/>
      <c r="D17" s="525" t="s">
        <v>475</v>
      </c>
      <c r="E17" s="526"/>
      <c r="F17" s="526"/>
      <c r="G17" s="526"/>
      <c r="H17" s="526"/>
      <c r="I17" s="526"/>
      <c r="J17" s="526"/>
      <c r="K17" s="526"/>
      <c r="L17" s="526"/>
      <c r="M17" s="526"/>
      <c r="N17" s="552"/>
      <c r="O17" s="419" t="s">
        <v>476</v>
      </c>
      <c r="P17" s="85">
        <f>SUM(P18:P19)</f>
        <v>1000</v>
      </c>
      <c r="Q17" s="85">
        <f t="shared" ref="Q17:AE17" si="4">SUM(Q18:Q19)</f>
        <v>0</v>
      </c>
      <c r="R17" s="85">
        <f t="shared" si="4"/>
        <v>1000</v>
      </c>
      <c r="S17" s="85">
        <f t="shared" si="4"/>
        <v>0</v>
      </c>
      <c r="T17" s="85">
        <f t="shared" si="4"/>
        <v>1000</v>
      </c>
      <c r="U17" s="85">
        <f t="shared" si="4"/>
        <v>0</v>
      </c>
      <c r="V17" s="85">
        <f t="shared" si="4"/>
        <v>1000</v>
      </c>
      <c r="W17" s="184">
        <f t="shared" si="4"/>
        <v>0</v>
      </c>
      <c r="X17" s="218">
        <f t="shared" si="4"/>
        <v>0</v>
      </c>
      <c r="Y17" s="85">
        <f t="shared" si="4"/>
        <v>0</v>
      </c>
      <c r="Z17" s="85">
        <f t="shared" si="4"/>
        <v>0</v>
      </c>
      <c r="AA17" s="85">
        <f t="shared" si="4"/>
        <v>0</v>
      </c>
      <c r="AB17" s="85">
        <f t="shared" si="4"/>
        <v>0</v>
      </c>
      <c r="AC17" s="85">
        <f t="shared" si="4"/>
        <v>0</v>
      </c>
      <c r="AD17" s="85">
        <f t="shared" si="4"/>
        <v>0</v>
      </c>
      <c r="AE17" s="85">
        <f t="shared" si="4"/>
        <v>0</v>
      </c>
    </row>
    <row r="18" spans="1:31" ht="15" thickBot="1">
      <c r="A18" s="140"/>
      <c r="B18" s="141"/>
      <c r="C18" s="142" t="s">
        <v>25</v>
      </c>
      <c r="D18" s="142" t="s">
        <v>477</v>
      </c>
      <c r="E18" s="143"/>
      <c r="F18" s="143"/>
      <c r="G18" s="143"/>
      <c r="H18" s="143"/>
      <c r="I18" s="52"/>
      <c r="J18" s="52"/>
      <c r="K18" s="52"/>
      <c r="L18" s="52"/>
      <c r="M18" s="59" t="s">
        <v>384</v>
      </c>
      <c r="N18" s="59" t="s">
        <v>472</v>
      </c>
      <c r="O18" s="429"/>
      <c r="P18" s="154">
        <v>1000</v>
      </c>
      <c r="Q18" s="154">
        <v>0</v>
      </c>
      <c r="R18" s="154">
        <v>1000</v>
      </c>
      <c r="S18" s="154">
        <v>0</v>
      </c>
      <c r="T18" s="154">
        <v>1000</v>
      </c>
      <c r="U18" s="154">
        <v>0</v>
      </c>
      <c r="V18" s="154">
        <v>1000</v>
      </c>
      <c r="W18" s="194">
        <v>0</v>
      </c>
      <c r="X18" s="199"/>
      <c r="Y18" s="56"/>
      <c r="Z18" s="55"/>
      <c r="AA18" s="56"/>
      <c r="AB18" s="55"/>
      <c r="AC18" s="56"/>
      <c r="AD18" s="55"/>
      <c r="AE18" s="56"/>
    </row>
    <row r="19" spans="1:31" ht="29.45" thickBot="1">
      <c r="A19" s="140"/>
      <c r="B19" s="141"/>
      <c r="C19" s="142" t="s">
        <v>27</v>
      </c>
      <c r="D19" s="142" t="s">
        <v>478</v>
      </c>
      <c r="E19" s="143"/>
      <c r="F19" s="143"/>
      <c r="G19" s="143"/>
      <c r="H19" s="143"/>
      <c r="I19" s="52"/>
      <c r="J19" s="52"/>
      <c r="K19" s="52"/>
      <c r="L19" s="52"/>
      <c r="M19" s="59" t="s">
        <v>384</v>
      </c>
      <c r="N19" s="59" t="s">
        <v>472</v>
      </c>
      <c r="O19" s="429"/>
      <c r="P19" s="154">
        <v>0</v>
      </c>
      <c r="Q19" s="154">
        <v>0</v>
      </c>
      <c r="R19" s="154">
        <v>0</v>
      </c>
      <c r="S19" s="154">
        <v>0</v>
      </c>
      <c r="T19" s="154">
        <v>0</v>
      </c>
      <c r="U19" s="154">
        <v>0</v>
      </c>
      <c r="V19" s="154">
        <v>0</v>
      </c>
      <c r="W19" s="194">
        <v>0</v>
      </c>
      <c r="X19" s="199"/>
      <c r="Y19" s="56"/>
      <c r="Z19" s="55"/>
      <c r="AA19" s="56"/>
      <c r="AB19" s="55"/>
      <c r="AC19" s="56"/>
      <c r="AD19" s="55"/>
      <c r="AE19" s="56"/>
    </row>
    <row r="20" spans="1:31" ht="43.9" customHeight="1" thickBot="1">
      <c r="A20" s="134" t="s">
        <v>262</v>
      </c>
      <c r="B20" s="136"/>
      <c r="C20" s="136"/>
      <c r="D20" s="534" t="s">
        <v>479</v>
      </c>
      <c r="E20" s="535"/>
      <c r="F20" s="535"/>
      <c r="G20" s="535"/>
      <c r="H20" s="535"/>
      <c r="I20" s="535"/>
      <c r="J20" s="535"/>
      <c r="K20" s="535"/>
      <c r="L20" s="535"/>
      <c r="M20" s="535"/>
      <c r="N20" s="535"/>
      <c r="O20" s="562"/>
      <c r="P20" s="84">
        <f>SUM(P21,P26,P30)</f>
        <v>6650</v>
      </c>
      <c r="Q20" s="84">
        <f t="shared" ref="Q20:AE20" si="5">SUM(Q21,Q26,Q30)</f>
        <v>300</v>
      </c>
      <c r="R20" s="84">
        <f t="shared" si="5"/>
        <v>6360</v>
      </c>
      <c r="S20" s="84">
        <f t="shared" si="5"/>
        <v>300</v>
      </c>
      <c r="T20" s="84">
        <f t="shared" si="5"/>
        <v>5150</v>
      </c>
      <c r="U20" s="84">
        <f t="shared" si="5"/>
        <v>300</v>
      </c>
      <c r="V20" s="84">
        <f t="shared" si="5"/>
        <v>5150</v>
      </c>
      <c r="W20" s="183">
        <f t="shared" si="5"/>
        <v>300</v>
      </c>
      <c r="X20" s="217">
        <f t="shared" si="5"/>
        <v>0</v>
      </c>
      <c r="Y20" s="84">
        <f t="shared" si="5"/>
        <v>0</v>
      </c>
      <c r="Z20" s="84">
        <f t="shared" si="5"/>
        <v>0</v>
      </c>
      <c r="AA20" s="84">
        <f t="shared" si="5"/>
        <v>0</v>
      </c>
      <c r="AB20" s="84">
        <f t="shared" si="5"/>
        <v>0</v>
      </c>
      <c r="AC20" s="84">
        <f t="shared" si="5"/>
        <v>0</v>
      </c>
      <c r="AD20" s="84">
        <f t="shared" si="5"/>
        <v>0</v>
      </c>
      <c r="AE20" s="84">
        <f t="shared" si="5"/>
        <v>0</v>
      </c>
    </row>
    <row r="21" spans="1:31" ht="58.15" thickBot="1">
      <c r="A21" s="137"/>
      <c r="B21" s="437" t="s">
        <v>16</v>
      </c>
      <c r="C21" s="139"/>
      <c r="D21" s="525" t="s">
        <v>480</v>
      </c>
      <c r="E21" s="526"/>
      <c r="F21" s="526"/>
      <c r="G21" s="526"/>
      <c r="H21" s="526"/>
      <c r="I21" s="526"/>
      <c r="J21" s="526"/>
      <c r="K21" s="526"/>
      <c r="L21" s="526"/>
      <c r="M21" s="526"/>
      <c r="N21" s="552"/>
      <c r="O21" s="419" t="s">
        <v>481</v>
      </c>
      <c r="P21" s="85">
        <f>SUM(P22:P25)</f>
        <v>2730</v>
      </c>
      <c r="Q21" s="85">
        <f t="shared" ref="Q21:AE21" si="6">SUM(Q22:Q25)</f>
        <v>300</v>
      </c>
      <c r="R21" s="85">
        <f t="shared" si="6"/>
        <v>2730</v>
      </c>
      <c r="S21" s="85">
        <f t="shared" si="6"/>
        <v>300</v>
      </c>
      <c r="T21" s="85">
        <f t="shared" si="6"/>
        <v>2730</v>
      </c>
      <c r="U21" s="85">
        <f t="shared" si="6"/>
        <v>300</v>
      </c>
      <c r="V21" s="85">
        <f t="shared" si="6"/>
        <v>2730</v>
      </c>
      <c r="W21" s="184">
        <f t="shared" si="6"/>
        <v>300</v>
      </c>
      <c r="X21" s="218">
        <f t="shared" si="6"/>
        <v>0</v>
      </c>
      <c r="Y21" s="85">
        <f t="shared" si="6"/>
        <v>0</v>
      </c>
      <c r="Z21" s="85">
        <f t="shared" si="6"/>
        <v>0</v>
      </c>
      <c r="AA21" s="85">
        <f t="shared" si="6"/>
        <v>0</v>
      </c>
      <c r="AB21" s="85">
        <f t="shared" si="6"/>
        <v>0</v>
      </c>
      <c r="AC21" s="85">
        <f t="shared" si="6"/>
        <v>0</v>
      </c>
      <c r="AD21" s="85">
        <f t="shared" si="6"/>
        <v>0</v>
      </c>
      <c r="AE21" s="85">
        <f t="shared" si="6"/>
        <v>0</v>
      </c>
    </row>
    <row r="22" spans="1:31" ht="33.75" customHeight="1" thickBot="1">
      <c r="A22" s="140"/>
      <c r="B22" s="141"/>
      <c r="C22" s="142" t="s">
        <v>19</v>
      </c>
      <c r="D22" s="141" t="s">
        <v>482</v>
      </c>
      <c r="E22" s="143"/>
      <c r="F22" s="150"/>
      <c r="G22" s="150"/>
      <c r="H22" s="150"/>
      <c r="I22" s="52"/>
      <c r="J22" s="52"/>
      <c r="K22" s="52"/>
      <c r="L22" s="52"/>
      <c r="M22" s="59" t="s">
        <v>384</v>
      </c>
      <c r="N22" s="59" t="s">
        <v>472</v>
      </c>
      <c r="O22" s="429"/>
      <c r="P22" s="154">
        <v>0</v>
      </c>
      <c r="Q22" s="154">
        <v>0</v>
      </c>
      <c r="R22" s="154">
        <v>0</v>
      </c>
      <c r="S22" s="154">
        <v>0</v>
      </c>
      <c r="T22" s="154">
        <v>0</v>
      </c>
      <c r="U22" s="154">
        <v>0</v>
      </c>
      <c r="V22" s="154">
        <v>0</v>
      </c>
      <c r="W22" s="194">
        <v>0</v>
      </c>
      <c r="X22" s="199"/>
      <c r="Y22" s="56"/>
      <c r="Z22" s="55"/>
      <c r="AA22" s="56"/>
      <c r="AB22" s="55"/>
      <c r="AC22" s="56"/>
      <c r="AD22" s="55"/>
      <c r="AE22" s="56"/>
    </row>
    <row r="23" spans="1:31" ht="54" customHeight="1" thickBot="1">
      <c r="A23" s="140"/>
      <c r="B23" s="141"/>
      <c r="C23" s="142" t="s">
        <v>23</v>
      </c>
      <c r="D23" s="142" t="s">
        <v>483</v>
      </c>
      <c r="E23" s="143"/>
      <c r="F23" s="143"/>
      <c r="G23" s="143"/>
      <c r="H23" s="143"/>
      <c r="I23" s="52"/>
      <c r="J23" s="52"/>
      <c r="K23" s="52"/>
      <c r="L23" s="52"/>
      <c r="M23" s="59" t="s">
        <v>384</v>
      </c>
      <c r="N23" s="59" t="s">
        <v>472</v>
      </c>
      <c r="O23" s="429"/>
      <c r="P23" s="154">
        <v>0</v>
      </c>
      <c r="Q23" s="154">
        <v>0</v>
      </c>
      <c r="R23" s="154">
        <v>0</v>
      </c>
      <c r="S23" s="154">
        <v>0</v>
      </c>
      <c r="T23" s="154">
        <v>0</v>
      </c>
      <c r="U23" s="154">
        <v>0</v>
      </c>
      <c r="V23" s="154">
        <v>0</v>
      </c>
      <c r="W23" s="194">
        <v>0</v>
      </c>
      <c r="X23" s="199"/>
      <c r="Y23" s="56"/>
      <c r="Z23" s="55"/>
      <c r="AA23" s="56"/>
      <c r="AB23" s="55"/>
      <c r="AC23" s="56"/>
      <c r="AD23" s="55"/>
      <c r="AE23" s="56"/>
    </row>
    <row r="24" spans="1:31" ht="15" thickBot="1">
      <c r="A24" s="140"/>
      <c r="B24" s="141"/>
      <c r="C24" s="142" t="s">
        <v>25</v>
      </c>
      <c r="D24" s="75" t="s">
        <v>484</v>
      </c>
      <c r="E24" s="143"/>
      <c r="F24" s="143"/>
      <c r="G24" s="150"/>
      <c r="H24" s="150"/>
      <c r="I24" s="52"/>
      <c r="J24" s="52"/>
      <c r="K24" s="52"/>
      <c r="L24" s="52"/>
      <c r="M24" s="59" t="s">
        <v>384</v>
      </c>
      <c r="N24" s="59" t="s">
        <v>472</v>
      </c>
      <c r="O24" s="429"/>
      <c r="P24" s="154">
        <v>0</v>
      </c>
      <c r="Q24" s="154">
        <v>0</v>
      </c>
      <c r="R24" s="154">
        <v>0</v>
      </c>
      <c r="S24" s="154">
        <v>0</v>
      </c>
      <c r="T24" s="154">
        <v>0</v>
      </c>
      <c r="U24" s="154">
        <v>0</v>
      </c>
      <c r="V24" s="154">
        <v>0</v>
      </c>
      <c r="W24" s="194">
        <v>0</v>
      </c>
      <c r="X24" s="266"/>
      <c r="Y24" s="254"/>
      <c r="Z24" s="253"/>
      <c r="AA24" s="254"/>
      <c r="AB24" s="253"/>
      <c r="AC24" s="254"/>
      <c r="AD24" s="253"/>
      <c r="AE24" s="254"/>
    </row>
    <row r="25" spans="1:31" ht="15" thickBot="1">
      <c r="A25" s="140"/>
      <c r="B25" s="141"/>
      <c r="C25" s="142" t="s">
        <v>27</v>
      </c>
      <c r="D25" s="142" t="s">
        <v>485</v>
      </c>
      <c r="E25" s="150"/>
      <c r="F25" s="150"/>
      <c r="G25" s="143"/>
      <c r="H25" s="143"/>
      <c r="I25" s="77"/>
      <c r="J25" s="77"/>
      <c r="K25" s="77"/>
      <c r="L25" s="77"/>
      <c r="M25" s="59" t="s">
        <v>384</v>
      </c>
      <c r="N25" s="59" t="s">
        <v>472</v>
      </c>
      <c r="O25" s="429"/>
      <c r="P25" s="154">
        <v>2730</v>
      </c>
      <c r="Q25" s="154">
        <v>300</v>
      </c>
      <c r="R25" s="154">
        <v>2730</v>
      </c>
      <c r="S25" s="154">
        <v>300</v>
      </c>
      <c r="T25" s="154">
        <v>2730</v>
      </c>
      <c r="U25" s="154">
        <v>300</v>
      </c>
      <c r="V25" s="154">
        <v>2730</v>
      </c>
      <c r="W25" s="194">
        <v>300</v>
      </c>
      <c r="X25" s="267"/>
      <c r="Y25" s="255"/>
      <c r="Z25" s="255"/>
      <c r="AA25" s="255"/>
      <c r="AB25" s="255"/>
      <c r="AC25" s="255"/>
      <c r="AD25" s="255"/>
      <c r="AE25" s="255"/>
    </row>
    <row r="26" spans="1:31" ht="29.45" thickBot="1">
      <c r="A26" s="137"/>
      <c r="B26" s="441" t="s">
        <v>29</v>
      </c>
      <c r="C26" s="138"/>
      <c r="D26" s="525" t="s">
        <v>486</v>
      </c>
      <c r="E26" s="526"/>
      <c r="F26" s="526"/>
      <c r="G26" s="526"/>
      <c r="H26" s="526"/>
      <c r="I26" s="526"/>
      <c r="J26" s="526"/>
      <c r="K26" s="526"/>
      <c r="L26" s="526"/>
      <c r="M26" s="526"/>
      <c r="N26" s="552"/>
      <c r="O26" s="419" t="s">
        <v>487</v>
      </c>
      <c r="P26" s="85">
        <f>SUM(P27:P29)</f>
        <v>2420</v>
      </c>
      <c r="Q26" s="85">
        <f t="shared" ref="Q26:AE26" si="7">SUM(Q27:Q29)</f>
        <v>0</v>
      </c>
      <c r="R26" s="85">
        <f t="shared" si="7"/>
        <v>2420</v>
      </c>
      <c r="S26" s="85">
        <f t="shared" si="7"/>
        <v>0</v>
      </c>
      <c r="T26" s="85">
        <f t="shared" si="7"/>
        <v>2420</v>
      </c>
      <c r="U26" s="85">
        <f t="shared" si="7"/>
        <v>0</v>
      </c>
      <c r="V26" s="85">
        <f t="shared" si="7"/>
        <v>2420</v>
      </c>
      <c r="W26" s="184">
        <f t="shared" si="7"/>
        <v>0</v>
      </c>
      <c r="X26" s="218">
        <f t="shared" si="7"/>
        <v>0</v>
      </c>
      <c r="Y26" s="85">
        <f t="shared" si="7"/>
        <v>0</v>
      </c>
      <c r="Z26" s="85">
        <f t="shared" si="7"/>
        <v>0</v>
      </c>
      <c r="AA26" s="85">
        <f t="shared" si="7"/>
        <v>0</v>
      </c>
      <c r="AB26" s="85">
        <f t="shared" si="7"/>
        <v>0</v>
      </c>
      <c r="AC26" s="85">
        <f t="shared" si="7"/>
        <v>0</v>
      </c>
      <c r="AD26" s="85">
        <f t="shared" si="7"/>
        <v>0</v>
      </c>
      <c r="AE26" s="85">
        <f t="shared" si="7"/>
        <v>0</v>
      </c>
    </row>
    <row r="27" spans="1:31" ht="33.75" customHeight="1" thickBot="1">
      <c r="A27" s="140"/>
      <c r="B27" s="141"/>
      <c r="C27" s="142" t="s">
        <v>19</v>
      </c>
      <c r="D27" s="142" t="s">
        <v>488</v>
      </c>
      <c r="E27" s="150"/>
      <c r="F27" s="143"/>
      <c r="G27" s="150"/>
      <c r="H27" s="150"/>
      <c r="I27" s="77"/>
      <c r="J27" s="77"/>
      <c r="K27" s="77"/>
      <c r="L27" s="77"/>
      <c r="M27" s="59" t="s">
        <v>384</v>
      </c>
      <c r="N27" s="59" t="s">
        <v>472</v>
      </c>
      <c r="O27" s="429"/>
      <c r="P27" s="154">
        <v>1210</v>
      </c>
      <c r="Q27" s="154">
        <v>0</v>
      </c>
      <c r="R27" s="154">
        <v>1210</v>
      </c>
      <c r="S27" s="154">
        <v>0</v>
      </c>
      <c r="T27" s="154">
        <v>1210</v>
      </c>
      <c r="U27" s="154">
        <v>0</v>
      </c>
      <c r="V27" s="154">
        <v>1210</v>
      </c>
      <c r="W27" s="194">
        <v>0</v>
      </c>
      <c r="X27" s="199"/>
      <c r="Y27" s="56"/>
      <c r="Z27" s="55"/>
      <c r="AA27" s="56"/>
      <c r="AB27" s="55"/>
      <c r="AC27" s="56"/>
      <c r="AD27" s="55"/>
      <c r="AE27" s="56"/>
    </row>
    <row r="28" spans="1:31" ht="42.75" customHeight="1" thickBot="1">
      <c r="A28" s="140"/>
      <c r="B28" s="141"/>
      <c r="C28" s="142" t="s">
        <v>23</v>
      </c>
      <c r="D28" s="142" t="s">
        <v>489</v>
      </c>
      <c r="E28" s="150"/>
      <c r="F28" s="150"/>
      <c r="G28" s="143"/>
      <c r="H28" s="150"/>
      <c r="I28" s="77"/>
      <c r="J28" s="77"/>
      <c r="K28" s="77"/>
      <c r="L28" s="77"/>
      <c r="M28" s="59" t="s">
        <v>384</v>
      </c>
      <c r="N28" s="59" t="s">
        <v>472</v>
      </c>
      <c r="O28" s="429"/>
      <c r="P28" s="154">
        <v>1210</v>
      </c>
      <c r="Q28" s="154">
        <v>0</v>
      </c>
      <c r="R28" s="154">
        <v>1210</v>
      </c>
      <c r="S28" s="154">
        <v>0</v>
      </c>
      <c r="T28" s="154">
        <v>1210</v>
      </c>
      <c r="U28" s="154">
        <v>0</v>
      </c>
      <c r="V28" s="154">
        <v>1210</v>
      </c>
      <c r="W28" s="194">
        <v>0</v>
      </c>
      <c r="X28" s="199"/>
      <c r="Y28" s="56"/>
      <c r="Z28" s="55"/>
      <c r="AA28" s="56"/>
      <c r="AB28" s="55"/>
      <c r="AC28" s="56"/>
      <c r="AD28" s="55"/>
      <c r="AE28" s="56"/>
    </row>
    <row r="29" spans="1:31" ht="33.75" customHeight="1" thickBot="1">
      <c r="A29" s="140"/>
      <c r="B29" s="141"/>
      <c r="C29" s="142" t="s">
        <v>25</v>
      </c>
      <c r="D29" s="142" t="s">
        <v>490</v>
      </c>
      <c r="E29" s="143"/>
      <c r="F29" s="143"/>
      <c r="G29" s="143"/>
      <c r="H29" s="143"/>
      <c r="I29" s="77"/>
      <c r="J29" s="77"/>
      <c r="K29" s="77"/>
      <c r="L29" s="77"/>
      <c r="M29" s="59" t="s">
        <v>384</v>
      </c>
      <c r="N29" s="59" t="s">
        <v>472</v>
      </c>
      <c r="O29" s="429"/>
      <c r="P29" s="154">
        <v>0</v>
      </c>
      <c r="Q29" s="154">
        <v>0</v>
      </c>
      <c r="R29" s="154">
        <v>0</v>
      </c>
      <c r="S29" s="154">
        <v>0</v>
      </c>
      <c r="T29" s="154">
        <v>0</v>
      </c>
      <c r="U29" s="154">
        <v>0</v>
      </c>
      <c r="V29" s="154">
        <v>0</v>
      </c>
      <c r="W29" s="194">
        <v>0</v>
      </c>
      <c r="X29" s="199"/>
      <c r="Y29" s="56"/>
      <c r="Z29" s="55"/>
      <c r="AA29" s="56"/>
      <c r="AB29" s="55"/>
      <c r="AC29" s="56"/>
      <c r="AD29" s="55"/>
      <c r="AE29" s="56"/>
    </row>
    <row r="30" spans="1:31" ht="33.75" customHeight="1" thickBot="1">
      <c r="A30" s="137"/>
      <c r="B30" s="441" t="s">
        <v>194</v>
      </c>
      <c r="C30" s="138"/>
      <c r="D30" s="525" t="s">
        <v>491</v>
      </c>
      <c r="E30" s="526"/>
      <c r="F30" s="526"/>
      <c r="G30" s="526"/>
      <c r="H30" s="526"/>
      <c r="I30" s="526"/>
      <c r="J30" s="526"/>
      <c r="K30" s="526"/>
      <c r="L30" s="526"/>
      <c r="M30" s="526"/>
      <c r="N30" s="552"/>
      <c r="O30" s="419" t="s">
        <v>492</v>
      </c>
      <c r="P30" s="85">
        <f>SUM(P31:P33)</f>
        <v>1500</v>
      </c>
      <c r="Q30" s="85">
        <f t="shared" ref="Q30:AE30" si="8">SUM(Q31:Q33)</f>
        <v>0</v>
      </c>
      <c r="R30" s="85">
        <f t="shared" si="8"/>
        <v>1210</v>
      </c>
      <c r="S30" s="85">
        <f t="shared" si="8"/>
        <v>0</v>
      </c>
      <c r="T30" s="85">
        <f t="shared" si="8"/>
        <v>0</v>
      </c>
      <c r="U30" s="85">
        <f t="shared" si="8"/>
        <v>0</v>
      </c>
      <c r="V30" s="85">
        <f t="shared" si="8"/>
        <v>0</v>
      </c>
      <c r="W30" s="184">
        <f t="shared" si="8"/>
        <v>0</v>
      </c>
      <c r="X30" s="218">
        <f t="shared" si="8"/>
        <v>0</v>
      </c>
      <c r="Y30" s="85">
        <f t="shared" si="8"/>
        <v>0</v>
      </c>
      <c r="Z30" s="85">
        <f t="shared" si="8"/>
        <v>0</v>
      </c>
      <c r="AA30" s="85">
        <f t="shared" si="8"/>
        <v>0</v>
      </c>
      <c r="AB30" s="85">
        <f t="shared" si="8"/>
        <v>0</v>
      </c>
      <c r="AC30" s="85">
        <f t="shared" si="8"/>
        <v>0</v>
      </c>
      <c r="AD30" s="85">
        <f t="shared" si="8"/>
        <v>0</v>
      </c>
      <c r="AE30" s="85">
        <f t="shared" si="8"/>
        <v>0</v>
      </c>
    </row>
    <row r="31" spans="1:31" ht="33.75" customHeight="1" thickBot="1">
      <c r="A31" s="140"/>
      <c r="B31" s="141"/>
      <c r="C31" s="142" t="s">
        <v>19</v>
      </c>
      <c r="D31" s="142" t="s">
        <v>493</v>
      </c>
      <c r="E31" s="143"/>
      <c r="F31" s="150"/>
      <c r="G31" s="150"/>
      <c r="H31" s="150"/>
      <c r="I31" s="77"/>
      <c r="J31" s="77"/>
      <c r="K31" s="77"/>
      <c r="L31" s="77"/>
      <c r="M31" s="59" t="s">
        <v>384</v>
      </c>
      <c r="N31" s="59" t="s">
        <v>472</v>
      </c>
      <c r="O31" s="429"/>
      <c r="P31" s="154">
        <v>500</v>
      </c>
      <c r="Q31" s="154">
        <v>0</v>
      </c>
      <c r="R31" s="154">
        <v>0</v>
      </c>
      <c r="S31" s="154">
        <v>0</v>
      </c>
      <c r="T31" s="154">
        <v>0</v>
      </c>
      <c r="U31" s="154">
        <v>0</v>
      </c>
      <c r="V31" s="154">
        <v>0</v>
      </c>
      <c r="W31" s="194">
        <v>0</v>
      </c>
      <c r="X31" s="199"/>
      <c r="Y31" s="56"/>
      <c r="Z31" s="55"/>
      <c r="AA31" s="56"/>
      <c r="AB31" s="55"/>
      <c r="AC31" s="56"/>
      <c r="AD31" s="55"/>
      <c r="AE31" s="56"/>
    </row>
    <row r="32" spans="1:31" ht="36.75" customHeight="1" thickBot="1">
      <c r="A32" s="140"/>
      <c r="B32" s="141"/>
      <c r="C32" s="142" t="s">
        <v>23</v>
      </c>
      <c r="D32" s="142" t="s">
        <v>494</v>
      </c>
      <c r="E32" s="150"/>
      <c r="F32" s="143"/>
      <c r="G32" s="150"/>
      <c r="H32" s="150"/>
      <c r="I32" s="77"/>
      <c r="J32" s="77"/>
      <c r="K32" s="77"/>
      <c r="L32" s="77"/>
      <c r="M32" s="59" t="s">
        <v>384</v>
      </c>
      <c r="N32" s="59" t="s">
        <v>472</v>
      </c>
      <c r="O32" s="429"/>
      <c r="P32" s="154">
        <v>0</v>
      </c>
      <c r="Q32" s="154">
        <v>0</v>
      </c>
      <c r="R32" s="154">
        <v>1210</v>
      </c>
      <c r="S32" s="154">
        <v>0</v>
      </c>
      <c r="T32" s="154">
        <v>0</v>
      </c>
      <c r="U32" s="154">
        <v>0</v>
      </c>
      <c r="V32" s="154">
        <v>0</v>
      </c>
      <c r="W32" s="194">
        <v>0</v>
      </c>
      <c r="X32" s="199"/>
      <c r="Y32" s="56"/>
      <c r="Z32" s="55"/>
      <c r="AA32" s="56"/>
      <c r="AB32" s="55"/>
      <c r="AC32" s="56"/>
      <c r="AD32" s="55"/>
      <c r="AE32" s="56"/>
    </row>
    <row r="33" spans="1:31" ht="23.45" customHeight="1" thickBot="1">
      <c r="A33" s="140"/>
      <c r="B33" s="141"/>
      <c r="C33" s="142" t="s">
        <v>25</v>
      </c>
      <c r="D33" s="142" t="s">
        <v>495</v>
      </c>
      <c r="E33" s="150"/>
      <c r="F33" s="150"/>
      <c r="G33" s="144"/>
      <c r="H33" s="143"/>
      <c r="I33" s="75"/>
      <c r="J33" s="77"/>
      <c r="K33" s="77"/>
      <c r="L33" s="77"/>
      <c r="M33" s="59" t="s">
        <v>384</v>
      </c>
      <c r="N33" s="59" t="s">
        <v>472</v>
      </c>
      <c r="O33" s="429"/>
      <c r="P33" s="154">
        <v>1000</v>
      </c>
      <c r="Q33" s="154">
        <v>0</v>
      </c>
      <c r="R33" s="154">
        <v>0</v>
      </c>
      <c r="S33" s="154">
        <v>0</v>
      </c>
      <c r="T33" s="154">
        <v>0</v>
      </c>
      <c r="U33" s="154">
        <v>0</v>
      </c>
      <c r="V33" s="154">
        <v>0</v>
      </c>
      <c r="W33" s="194">
        <v>0</v>
      </c>
      <c r="X33" s="199"/>
      <c r="Y33" s="56"/>
      <c r="Z33" s="55"/>
      <c r="AA33" s="56"/>
      <c r="AB33" s="55"/>
      <c r="AC33" s="56"/>
      <c r="AD33" s="55"/>
      <c r="AE33" s="56"/>
    </row>
    <row r="34" spans="1:31" ht="33.75" customHeight="1" thickBot="1">
      <c r="A34" s="134" t="s">
        <v>419</v>
      </c>
      <c r="B34" s="136"/>
      <c r="C34" s="136"/>
      <c r="D34" s="534" t="s">
        <v>496</v>
      </c>
      <c r="E34" s="535"/>
      <c r="F34" s="535"/>
      <c r="G34" s="535"/>
      <c r="H34" s="535"/>
      <c r="I34" s="535"/>
      <c r="J34" s="535"/>
      <c r="K34" s="535"/>
      <c r="L34" s="535"/>
      <c r="M34" s="535"/>
      <c r="N34" s="535"/>
      <c r="O34" s="562"/>
      <c r="P34" s="84">
        <f>SUM(P35,P39)</f>
        <v>0</v>
      </c>
      <c r="Q34" s="84">
        <f t="shared" ref="Q34:AE34" si="9">SUM(Q35,Q39)</f>
        <v>0</v>
      </c>
      <c r="R34" s="84">
        <f t="shared" si="9"/>
        <v>0</v>
      </c>
      <c r="S34" s="84">
        <f t="shared" si="9"/>
        <v>0</v>
      </c>
      <c r="T34" s="84">
        <f t="shared" si="9"/>
        <v>0</v>
      </c>
      <c r="U34" s="84">
        <f t="shared" si="9"/>
        <v>0</v>
      </c>
      <c r="V34" s="84">
        <f t="shared" si="9"/>
        <v>0</v>
      </c>
      <c r="W34" s="183">
        <f t="shared" si="9"/>
        <v>0</v>
      </c>
      <c r="X34" s="217">
        <f t="shared" si="9"/>
        <v>0</v>
      </c>
      <c r="Y34" s="84">
        <f t="shared" si="9"/>
        <v>0</v>
      </c>
      <c r="Z34" s="84">
        <f t="shared" si="9"/>
        <v>0</v>
      </c>
      <c r="AA34" s="84">
        <f t="shared" si="9"/>
        <v>0</v>
      </c>
      <c r="AB34" s="84">
        <f t="shared" si="9"/>
        <v>0</v>
      </c>
      <c r="AC34" s="84">
        <f t="shared" si="9"/>
        <v>0</v>
      </c>
      <c r="AD34" s="84">
        <f t="shared" si="9"/>
        <v>0</v>
      </c>
      <c r="AE34" s="84">
        <f t="shared" si="9"/>
        <v>0</v>
      </c>
    </row>
    <row r="35" spans="1:31" ht="29.45" thickBot="1">
      <c r="A35" s="52"/>
      <c r="B35" s="437" t="s">
        <v>16</v>
      </c>
      <c r="C35" s="138"/>
      <c r="D35" s="525" t="s">
        <v>497</v>
      </c>
      <c r="E35" s="526"/>
      <c r="F35" s="526"/>
      <c r="G35" s="526"/>
      <c r="H35" s="526"/>
      <c r="I35" s="526"/>
      <c r="J35" s="526"/>
      <c r="K35" s="526"/>
      <c r="L35" s="526"/>
      <c r="M35" s="526"/>
      <c r="N35" s="552"/>
      <c r="O35" s="419" t="s">
        <v>498</v>
      </c>
      <c r="P35" s="85">
        <f>SUM(P36:P38)</f>
        <v>0</v>
      </c>
      <c r="Q35" s="85">
        <f t="shared" ref="Q35:AD35" si="10">SUM(Q36:Q38)</f>
        <v>0</v>
      </c>
      <c r="R35" s="85">
        <f t="shared" si="10"/>
        <v>0</v>
      </c>
      <c r="S35" s="85">
        <f t="shared" si="10"/>
        <v>0</v>
      </c>
      <c r="T35" s="85">
        <f t="shared" si="10"/>
        <v>0</v>
      </c>
      <c r="U35" s="85">
        <f t="shared" si="10"/>
        <v>0</v>
      </c>
      <c r="V35" s="85">
        <f t="shared" si="10"/>
        <v>0</v>
      </c>
      <c r="W35" s="184">
        <f t="shared" si="10"/>
        <v>0</v>
      </c>
      <c r="X35" s="218">
        <f t="shared" si="10"/>
        <v>0</v>
      </c>
      <c r="Y35" s="85">
        <f t="shared" si="10"/>
        <v>0</v>
      </c>
      <c r="Z35" s="85">
        <f t="shared" si="10"/>
        <v>0</v>
      </c>
      <c r="AA35" s="85">
        <f t="shared" si="10"/>
        <v>0</v>
      </c>
      <c r="AB35" s="85">
        <f t="shared" si="10"/>
        <v>0</v>
      </c>
      <c r="AC35" s="85">
        <f t="shared" si="10"/>
        <v>0</v>
      </c>
      <c r="AD35" s="85">
        <f t="shared" si="10"/>
        <v>0</v>
      </c>
      <c r="AE35" s="85">
        <f>SUM(AE36:AE38)</f>
        <v>0</v>
      </c>
    </row>
    <row r="36" spans="1:31" ht="33.75" customHeight="1" thickBot="1">
      <c r="A36" s="52"/>
      <c r="B36" s="52"/>
      <c r="C36" s="52" t="s">
        <v>19</v>
      </c>
      <c r="D36" s="52" t="s">
        <v>499</v>
      </c>
      <c r="E36" s="145"/>
      <c r="F36" s="149"/>
      <c r="G36" s="149"/>
      <c r="H36" s="149"/>
      <c r="I36" s="52"/>
      <c r="J36" s="52"/>
      <c r="K36" s="52"/>
      <c r="L36" s="52"/>
      <c r="M36" s="59" t="s">
        <v>384</v>
      </c>
      <c r="N36" s="59" t="s">
        <v>472</v>
      </c>
      <c r="O36" s="429"/>
      <c r="P36" s="154">
        <v>0</v>
      </c>
      <c r="Q36" s="154">
        <v>0</v>
      </c>
      <c r="R36" s="154">
        <v>0</v>
      </c>
      <c r="S36" s="154">
        <v>0</v>
      </c>
      <c r="T36" s="154">
        <v>0</v>
      </c>
      <c r="U36" s="154">
        <v>0</v>
      </c>
      <c r="V36" s="154">
        <v>0</v>
      </c>
      <c r="W36" s="194">
        <v>0</v>
      </c>
      <c r="X36" s="199"/>
      <c r="Y36" s="56"/>
      <c r="Z36" s="55"/>
      <c r="AA36" s="56"/>
      <c r="AB36" s="55"/>
      <c r="AC36" s="56"/>
      <c r="AD36" s="55"/>
      <c r="AE36" s="56"/>
    </row>
    <row r="37" spans="1:31" ht="57" customHeight="1" thickBot="1">
      <c r="A37" s="52"/>
      <c r="B37" s="52"/>
      <c r="C37" s="52" t="s">
        <v>23</v>
      </c>
      <c r="D37" s="52" t="s">
        <v>500</v>
      </c>
      <c r="E37" s="145"/>
      <c r="F37" s="145"/>
      <c r="G37" s="149"/>
      <c r="H37" s="149"/>
      <c r="I37" s="52"/>
      <c r="J37" s="52"/>
      <c r="K37" s="52"/>
      <c r="L37" s="52"/>
      <c r="M37" s="59" t="s">
        <v>384</v>
      </c>
      <c r="N37" s="59" t="s">
        <v>472</v>
      </c>
      <c r="O37" s="429"/>
      <c r="P37" s="154">
        <v>0</v>
      </c>
      <c r="Q37" s="154">
        <v>0</v>
      </c>
      <c r="R37" s="154">
        <v>0</v>
      </c>
      <c r="S37" s="154">
        <v>0</v>
      </c>
      <c r="T37" s="154">
        <v>0</v>
      </c>
      <c r="U37" s="154">
        <v>0</v>
      </c>
      <c r="V37" s="154">
        <v>0</v>
      </c>
      <c r="W37" s="194">
        <v>0</v>
      </c>
      <c r="X37" s="199"/>
      <c r="Y37" s="56"/>
      <c r="Z37" s="55"/>
      <c r="AA37" s="56"/>
      <c r="AB37" s="55"/>
      <c r="AC37" s="56"/>
      <c r="AD37" s="55"/>
      <c r="AE37" s="56"/>
    </row>
    <row r="38" spans="1:31" ht="33.75" customHeight="1" thickBot="1">
      <c r="A38" s="52"/>
      <c r="B38" s="52"/>
      <c r="C38" s="52" t="s">
        <v>25</v>
      </c>
      <c r="D38" s="75" t="s">
        <v>501</v>
      </c>
      <c r="E38" s="149"/>
      <c r="F38" s="149"/>
      <c r="G38" s="145"/>
      <c r="H38" s="145"/>
      <c r="I38" s="52"/>
      <c r="J38" s="52"/>
      <c r="K38" s="52"/>
      <c r="L38" s="52"/>
      <c r="M38" s="59" t="s">
        <v>384</v>
      </c>
      <c r="N38" s="59" t="s">
        <v>472</v>
      </c>
      <c r="O38" s="429"/>
      <c r="P38" s="154">
        <v>0</v>
      </c>
      <c r="Q38" s="154">
        <v>0</v>
      </c>
      <c r="R38" s="154">
        <v>0</v>
      </c>
      <c r="S38" s="154">
        <v>0</v>
      </c>
      <c r="T38" s="154">
        <v>0</v>
      </c>
      <c r="U38" s="154">
        <v>0</v>
      </c>
      <c r="V38" s="154">
        <v>0</v>
      </c>
      <c r="W38" s="194">
        <v>0</v>
      </c>
      <c r="X38" s="199"/>
      <c r="Y38" s="56"/>
      <c r="Z38" s="55"/>
      <c r="AA38" s="56"/>
      <c r="AB38" s="55"/>
      <c r="AC38" s="56"/>
      <c r="AD38" s="55"/>
      <c r="AE38" s="56"/>
    </row>
    <row r="39" spans="1:31" ht="33.75" customHeight="1" thickBot="1">
      <c r="A39" s="52"/>
      <c r="B39" s="437" t="s">
        <v>29</v>
      </c>
      <c r="C39" s="138"/>
      <c r="D39" s="553" t="s">
        <v>502</v>
      </c>
      <c r="E39" s="554"/>
      <c r="F39" s="554"/>
      <c r="G39" s="554"/>
      <c r="H39" s="554"/>
      <c r="I39" s="554"/>
      <c r="J39" s="554"/>
      <c r="K39" s="554"/>
      <c r="L39" s="554"/>
      <c r="M39" s="554"/>
      <c r="N39" s="555"/>
      <c r="O39" s="422" t="s">
        <v>503</v>
      </c>
      <c r="P39" s="85">
        <f>SUM(P40:P42)</f>
        <v>0</v>
      </c>
      <c r="Q39" s="85">
        <f t="shared" ref="Q39:AE39" si="11">SUM(Q40:Q42)</f>
        <v>0</v>
      </c>
      <c r="R39" s="85">
        <f t="shared" si="11"/>
        <v>0</v>
      </c>
      <c r="S39" s="85">
        <f t="shared" si="11"/>
        <v>0</v>
      </c>
      <c r="T39" s="85">
        <f t="shared" si="11"/>
        <v>0</v>
      </c>
      <c r="U39" s="85">
        <f t="shared" si="11"/>
        <v>0</v>
      </c>
      <c r="V39" s="85">
        <f t="shared" si="11"/>
        <v>0</v>
      </c>
      <c r="W39" s="184">
        <f t="shared" si="11"/>
        <v>0</v>
      </c>
      <c r="X39" s="218">
        <f t="shared" si="11"/>
        <v>0</v>
      </c>
      <c r="Y39" s="85">
        <f t="shared" si="11"/>
        <v>0</v>
      </c>
      <c r="Z39" s="85">
        <f t="shared" si="11"/>
        <v>0</v>
      </c>
      <c r="AA39" s="85">
        <f t="shared" si="11"/>
        <v>0</v>
      </c>
      <c r="AB39" s="85">
        <f t="shared" si="11"/>
        <v>0</v>
      </c>
      <c r="AC39" s="85">
        <f t="shared" si="11"/>
        <v>0</v>
      </c>
      <c r="AD39" s="85">
        <f t="shared" si="11"/>
        <v>0</v>
      </c>
      <c r="AE39" s="85">
        <f t="shared" si="11"/>
        <v>0</v>
      </c>
    </row>
    <row r="40" spans="1:31" ht="33.75" customHeight="1" thickBot="1">
      <c r="A40" s="146"/>
      <c r="B40" s="119"/>
      <c r="C40" s="119" t="s">
        <v>19</v>
      </c>
      <c r="D40" s="7" t="s">
        <v>504</v>
      </c>
      <c r="E40" s="147"/>
      <c r="F40" s="148"/>
      <c r="G40" s="148"/>
      <c r="H40" s="148"/>
      <c r="I40" s="52"/>
      <c r="J40" s="52"/>
      <c r="K40" s="52"/>
      <c r="L40" s="52"/>
      <c r="M40" s="59" t="s">
        <v>384</v>
      </c>
      <c r="N40" s="59" t="s">
        <v>472</v>
      </c>
      <c r="O40" s="429"/>
      <c r="P40" s="154">
        <v>0</v>
      </c>
      <c r="Q40" s="154">
        <v>0</v>
      </c>
      <c r="R40" s="154">
        <v>0</v>
      </c>
      <c r="S40" s="154">
        <v>0</v>
      </c>
      <c r="T40" s="154">
        <v>0</v>
      </c>
      <c r="U40" s="154">
        <v>0</v>
      </c>
      <c r="V40" s="154">
        <v>0</v>
      </c>
      <c r="W40" s="194">
        <v>0</v>
      </c>
      <c r="X40" s="199"/>
      <c r="Y40" s="56"/>
      <c r="Z40" s="55"/>
      <c r="AA40" s="56"/>
      <c r="AB40" s="55"/>
      <c r="AC40" s="56"/>
      <c r="AD40" s="55"/>
      <c r="AE40" s="56"/>
    </row>
    <row r="41" spans="1:31" ht="33.75" customHeight="1" thickBot="1">
      <c r="A41" s="146"/>
      <c r="B41" s="119"/>
      <c r="C41" s="119" t="s">
        <v>23</v>
      </c>
      <c r="D41" s="7" t="s">
        <v>505</v>
      </c>
      <c r="E41" s="147"/>
      <c r="F41" s="147"/>
      <c r="G41" s="147"/>
      <c r="H41" s="147"/>
      <c r="I41" s="52"/>
      <c r="J41" s="52"/>
      <c r="K41" s="52"/>
      <c r="L41" s="52"/>
      <c r="M41" s="59" t="s">
        <v>384</v>
      </c>
      <c r="N41" s="59" t="s">
        <v>472</v>
      </c>
      <c r="O41" s="429"/>
      <c r="P41" s="154">
        <v>0</v>
      </c>
      <c r="Q41" s="154">
        <v>0</v>
      </c>
      <c r="R41" s="154">
        <v>0</v>
      </c>
      <c r="S41" s="154">
        <v>0</v>
      </c>
      <c r="T41" s="154">
        <v>0</v>
      </c>
      <c r="U41" s="154">
        <v>0</v>
      </c>
      <c r="V41" s="154">
        <v>0</v>
      </c>
      <c r="W41" s="194">
        <v>0</v>
      </c>
      <c r="X41" s="199"/>
      <c r="Y41" s="56"/>
      <c r="Z41" s="55"/>
      <c r="AA41" s="56"/>
      <c r="AB41" s="55"/>
      <c r="AC41" s="56"/>
      <c r="AD41" s="55"/>
      <c r="AE41" s="56"/>
    </row>
    <row r="42" spans="1:31" ht="47.25" customHeight="1" thickBot="1">
      <c r="A42" s="146"/>
      <c r="B42" s="119"/>
      <c r="C42" s="119" t="s">
        <v>25</v>
      </c>
      <c r="D42" s="7" t="s">
        <v>506</v>
      </c>
      <c r="E42" s="147"/>
      <c r="F42" s="147"/>
      <c r="G42" s="147"/>
      <c r="H42" s="147"/>
      <c r="I42" s="52"/>
      <c r="J42" s="52"/>
      <c r="K42" s="52"/>
      <c r="L42" s="52"/>
      <c r="M42" s="59" t="s">
        <v>384</v>
      </c>
      <c r="N42" s="59" t="s">
        <v>472</v>
      </c>
      <c r="O42" s="429"/>
      <c r="P42" s="154">
        <v>0</v>
      </c>
      <c r="Q42" s="154">
        <v>0</v>
      </c>
      <c r="R42" s="154">
        <v>0</v>
      </c>
      <c r="S42" s="154">
        <v>0</v>
      </c>
      <c r="T42" s="154">
        <v>0</v>
      </c>
      <c r="U42" s="154">
        <v>0</v>
      </c>
      <c r="V42" s="154">
        <v>0</v>
      </c>
      <c r="W42" s="194">
        <v>0</v>
      </c>
      <c r="X42" s="199"/>
      <c r="Y42" s="56"/>
      <c r="Z42" s="55"/>
      <c r="AA42" s="56"/>
      <c r="AB42" s="55"/>
      <c r="AC42" s="56"/>
      <c r="AD42" s="55"/>
      <c r="AE42" s="56"/>
    </row>
    <row r="43" spans="1:31" ht="29.45" customHeight="1" thickBot="1">
      <c r="A43" s="256" t="s">
        <v>507</v>
      </c>
      <c r="B43" s="257"/>
      <c r="C43" s="257"/>
      <c r="D43" s="563" t="s">
        <v>508</v>
      </c>
      <c r="E43" s="564"/>
      <c r="F43" s="564"/>
      <c r="G43" s="564"/>
      <c r="H43" s="564"/>
      <c r="I43" s="564"/>
      <c r="J43" s="564"/>
      <c r="K43" s="564"/>
      <c r="L43" s="564"/>
      <c r="M43" s="564"/>
      <c r="N43" s="564"/>
      <c r="O43" s="565"/>
      <c r="P43" s="191">
        <f>P44+P48+P53</f>
        <v>20000</v>
      </c>
      <c r="Q43" s="191">
        <f t="shared" ref="Q43:AE43" si="12">Q44+Q48+Q53</f>
        <v>0</v>
      </c>
      <c r="R43" s="191">
        <f t="shared" si="12"/>
        <v>21000</v>
      </c>
      <c r="S43" s="191">
        <f t="shared" si="12"/>
        <v>0</v>
      </c>
      <c r="T43" s="191">
        <f t="shared" si="12"/>
        <v>22000</v>
      </c>
      <c r="U43" s="191">
        <f t="shared" si="12"/>
        <v>0</v>
      </c>
      <c r="V43" s="191">
        <f t="shared" si="12"/>
        <v>23000</v>
      </c>
      <c r="W43" s="269">
        <f t="shared" si="12"/>
        <v>0</v>
      </c>
      <c r="X43" s="190">
        <f t="shared" si="12"/>
        <v>0</v>
      </c>
      <c r="Y43" s="191">
        <f t="shared" si="12"/>
        <v>0</v>
      </c>
      <c r="Z43" s="191">
        <f t="shared" si="12"/>
        <v>0</v>
      </c>
      <c r="AA43" s="191">
        <f t="shared" si="12"/>
        <v>0</v>
      </c>
      <c r="AB43" s="191">
        <f t="shared" si="12"/>
        <v>0</v>
      </c>
      <c r="AC43" s="191">
        <f t="shared" si="12"/>
        <v>0</v>
      </c>
      <c r="AD43" s="191">
        <f t="shared" si="12"/>
        <v>0</v>
      </c>
      <c r="AE43" s="191">
        <f t="shared" si="12"/>
        <v>0</v>
      </c>
    </row>
    <row r="44" spans="1:31" ht="46.9" customHeight="1" thickBot="1">
      <c r="A44" s="258"/>
      <c r="B44" s="442" t="s">
        <v>16</v>
      </c>
      <c r="C44" s="260"/>
      <c r="D44" s="559" t="s">
        <v>509</v>
      </c>
      <c r="E44" s="560"/>
      <c r="F44" s="560"/>
      <c r="G44" s="560"/>
      <c r="H44" s="560"/>
      <c r="I44" s="560"/>
      <c r="J44" s="560"/>
      <c r="K44" s="560"/>
      <c r="L44" s="560"/>
      <c r="M44" s="560"/>
      <c r="N44" s="561"/>
      <c r="O44" s="420" t="s">
        <v>510</v>
      </c>
      <c r="P44" s="193">
        <f>SUM(P45:P47)</f>
        <v>0</v>
      </c>
      <c r="Q44" s="193">
        <f t="shared" ref="Q44:AE44" si="13">SUM(Q45:Q47)</f>
        <v>0</v>
      </c>
      <c r="R44" s="193">
        <f t="shared" si="13"/>
        <v>0</v>
      </c>
      <c r="S44" s="193">
        <f t="shared" si="13"/>
        <v>0</v>
      </c>
      <c r="T44" s="193">
        <f t="shared" si="13"/>
        <v>0</v>
      </c>
      <c r="U44" s="193">
        <f t="shared" si="13"/>
        <v>0</v>
      </c>
      <c r="V44" s="193">
        <f t="shared" si="13"/>
        <v>0</v>
      </c>
      <c r="W44" s="270">
        <f t="shared" si="13"/>
        <v>0</v>
      </c>
      <c r="X44" s="192">
        <f t="shared" si="13"/>
        <v>0</v>
      </c>
      <c r="Y44" s="193">
        <f t="shared" si="13"/>
        <v>0</v>
      </c>
      <c r="Z44" s="193">
        <f t="shared" si="13"/>
        <v>0</v>
      </c>
      <c r="AA44" s="193">
        <f t="shared" si="13"/>
        <v>0</v>
      </c>
      <c r="AB44" s="193">
        <f t="shared" si="13"/>
        <v>0</v>
      </c>
      <c r="AC44" s="193">
        <f t="shared" si="13"/>
        <v>0</v>
      </c>
      <c r="AD44" s="193">
        <f t="shared" si="13"/>
        <v>0</v>
      </c>
      <c r="AE44" s="193">
        <f t="shared" si="13"/>
        <v>0</v>
      </c>
    </row>
    <row r="45" spans="1:31" ht="49.5" customHeight="1" thickBot="1">
      <c r="A45" s="261"/>
      <c r="B45" s="262"/>
      <c r="C45" s="142" t="s">
        <v>19</v>
      </c>
      <c r="D45" s="263" t="s">
        <v>511</v>
      </c>
      <c r="E45" s="444"/>
      <c r="F45" s="445"/>
      <c r="G45" s="445"/>
      <c r="H45" s="445"/>
      <c r="I45" s="52"/>
      <c r="J45" s="52"/>
      <c r="K45" s="52"/>
      <c r="L45" s="52"/>
      <c r="M45" s="59" t="s">
        <v>512</v>
      </c>
      <c r="N45" s="59" t="s">
        <v>513</v>
      </c>
      <c r="O45" s="429"/>
      <c r="P45" s="156">
        <v>0</v>
      </c>
      <c r="Q45" s="156">
        <v>0</v>
      </c>
      <c r="R45" s="156">
        <v>0</v>
      </c>
      <c r="S45" s="156">
        <v>0</v>
      </c>
      <c r="T45" s="156">
        <v>0</v>
      </c>
      <c r="U45" s="156">
        <v>0</v>
      </c>
      <c r="V45" s="156">
        <v>0</v>
      </c>
      <c r="W45" s="446">
        <v>0</v>
      </c>
      <c r="X45" s="180"/>
      <c r="Y45" s="157"/>
      <c r="Z45" s="156"/>
      <c r="AA45" s="157"/>
      <c r="AB45" s="156"/>
      <c r="AC45" s="157"/>
      <c r="AD45" s="156"/>
      <c r="AE45" s="157"/>
    </row>
    <row r="46" spans="1:31" ht="29.45" thickBot="1">
      <c r="A46" s="261"/>
      <c r="B46" s="262"/>
      <c r="C46" s="142" t="s">
        <v>23</v>
      </c>
      <c r="D46" s="263" t="s">
        <v>514</v>
      </c>
      <c r="E46" s="444"/>
      <c r="F46" s="445"/>
      <c r="G46" s="445"/>
      <c r="H46" s="445"/>
      <c r="I46" s="52"/>
      <c r="J46" s="52"/>
      <c r="K46" s="52"/>
      <c r="L46" s="52"/>
      <c r="M46" s="59" t="s">
        <v>512</v>
      </c>
      <c r="N46" s="59" t="s">
        <v>513</v>
      </c>
      <c r="O46" s="429"/>
      <c r="P46" s="156">
        <v>0</v>
      </c>
      <c r="Q46" s="156">
        <v>0</v>
      </c>
      <c r="R46" s="156">
        <v>0</v>
      </c>
      <c r="S46" s="156">
        <v>0</v>
      </c>
      <c r="T46" s="156">
        <v>0</v>
      </c>
      <c r="U46" s="156">
        <v>0</v>
      </c>
      <c r="V46" s="156">
        <v>0</v>
      </c>
      <c r="W46" s="446">
        <v>0</v>
      </c>
      <c r="X46" s="180"/>
      <c r="Y46" s="157"/>
      <c r="Z46" s="156"/>
      <c r="AA46" s="157"/>
      <c r="AB46" s="156"/>
      <c r="AC46" s="157"/>
      <c r="AD46" s="156"/>
      <c r="AE46" s="157"/>
    </row>
    <row r="47" spans="1:31" ht="72.599999999999994" customHeight="1" thickBot="1">
      <c r="A47" s="261"/>
      <c r="B47" s="262"/>
      <c r="C47" s="142" t="s">
        <v>25</v>
      </c>
      <c r="D47" s="263" t="s">
        <v>515</v>
      </c>
      <c r="E47" s="444"/>
      <c r="F47" s="444"/>
      <c r="G47" s="444"/>
      <c r="H47" s="444"/>
      <c r="I47" s="52"/>
      <c r="J47" s="52"/>
      <c r="K47" s="52"/>
      <c r="L47" s="52"/>
      <c r="M47" s="59" t="s">
        <v>512</v>
      </c>
      <c r="N47" s="59" t="s">
        <v>513</v>
      </c>
      <c r="O47" s="429"/>
      <c r="P47" s="156">
        <v>0</v>
      </c>
      <c r="Q47" s="156">
        <v>0</v>
      </c>
      <c r="R47" s="156">
        <v>0</v>
      </c>
      <c r="S47" s="156">
        <v>0</v>
      </c>
      <c r="T47" s="156">
        <v>0</v>
      </c>
      <c r="U47" s="156">
        <v>0</v>
      </c>
      <c r="V47" s="156">
        <v>0</v>
      </c>
      <c r="W47" s="446">
        <v>0</v>
      </c>
      <c r="X47" s="180"/>
      <c r="Y47" s="157"/>
      <c r="Z47" s="156"/>
      <c r="AA47" s="157"/>
      <c r="AB47" s="156"/>
      <c r="AC47" s="157"/>
      <c r="AD47" s="156"/>
      <c r="AE47" s="157"/>
    </row>
    <row r="48" spans="1:31" ht="15" thickBot="1">
      <c r="A48" s="258"/>
      <c r="B48" s="443" t="s">
        <v>29</v>
      </c>
      <c r="C48" s="259"/>
      <c r="D48" s="556" t="s">
        <v>516</v>
      </c>
      <c r="E48" s="557"/>
      <c r="F48" s="557"/>
      <c r="G48" s="557"/>
      <c r="H48" s="557"/>
      <c r="I48" s="557"/>
      <c r="J48" s="557"/>
      <c r="K48" s="557"/>
      <c r="L48" s="557"/>
      <c r="M48" s="557"/>
      <c r="N48" s="558"/>
      <c r="O48" s="423" t="s">
        <v>517</v>
      </c>
      <c r="P48" s="193">
        <f>SUM(P49:P52)</f>
        <v>17500</v>
      </c>
      <c r="Q48" s="193">
        <f t="shared" ref="Q48:AE48" si="14">SUM(Q49:Q52)</f>
        <v>0</v>
      </c>
      <c r="R48" s="193">
        <f t="shared" si="14"/>
        <v>18500</v>
      </c>
      <c r="S48" s="193">
        <f t="shared" si="14"/>
        <v>0</v>
      </c>
      <c r="T48" s="193">
        <f t="shared" si="14"/>
        <v>19500</v>
      </c>
      <c r="U48" s="193">
        <f t="shared" si="14"/>
        <v>0</v>
      </c>
      <c r="V48" s="193">
        <f t="shared" si="14"/>
        <v>20500</v>
      </c>
      <c r="W48" s="270">
        <f t="shared" si="14"/>
        <v>0</v>
      </c>
      <c r="X48" s="192">
        <f t="shared" si="14"/>
        <v>0</v>
      </c>
      <c r="Y48" s="193">
        <f t="shared" si="14"/>
        <v>0</v>
      </c>
      <c r="Z48" s="193">
        <f t="shared" si="14"/>
        <v>0</v>
      </c>
      <c r="AA48" s="193">
        <f t="shared" si="14"/>
        <v>0</v>
      </c>
      <c r="AB48" s="193">
        <f t="shared" si="14"/>
        <v>0</v>
      </c>
      <c r="AC48" s="193">
        <f t="shared" si="14"/>
        <v>0</v>
      </c>
      <c r="AD48" s="193">
        <f t="shared" si="14"/>
        <v>0</v>
      </c>
      <c r="AE48" s="193">
        <f t="shared" si="14"/>
        <v>0</v>
      </c>
    </row>
    <row r="49" spans="1:31" ht="28.9">
      <c r="A49" s="261"/>
      <c r="B49" s="262"/>
      <c r="C49" s="142" t="s">
        <v>19</v>
      </c>
      <c r="D49" s="262" t="s">
        <v>518</v>
      </c>
      <c r="E49" s="445"/>
      <c r="F49" s="445"/>
      <c r="G49" s="445"/>
      <c r="H49" s="445"/>
      <c r="I49" s="52"/>
      <c r="J49" s="52"/>
      <c r="K49" s="52"/>
      <c r="L49" s="52"/>
      <c r="M49" s="59" t="s">
        <v>512</v>
      </c>
      <c r="N49" s="59" t="s">
        <v>513</v>
      </c>
      <c r="O49" s="429"/>
      <c r="P49" s="156">
        <v>17500</v>
      </c>
      <c r="Q49" s="156">
        <v>0</v>
      </c>
      <c r="R49" s="156">
        <v>18500</v>
      </c>
      <c r="S49" s="156">
        <v>0</v>
      </c>
      <c r="T49" s="156">
        <v>19500</v>
      </c>
      <c r="U49" s="156">
        <v>0</v>
      </c>
      <c r="V49" s="156">
        <v>20500</v>
      </c>
      <c r="W49" s="446">
        <v>0</v>
      </c>
      <c r="X49" s="180"/>
      <c r="Y49" s="157"/>
      <c r="Z49" s="156"/>
      <c r="AA49" s="157"/>
      <c r="AB49" s="156"/>
      <c r="AC49" s="157"/>
      <c r="AD49" s="156"/>
      <c r="AE49" s="157"/>
    </row>
    <row r="50" spans="1:31" ht="29.45" thickBot="1">
      <c r="A50" s="261"/>
      <c r="B50" s="262"/>
      <c r="C50" s="142" t="s">
        <v>23</v>
      </c>
      <c r="D50" s="142" t="s">
        <v>519</v>
      </c>
      <c r="E50" s="445"/>
      <c r="F50" s="445"/>
      <c r="G50" s="445"/>
      <c r="H50" s="445"/>
      <c r="I50" s="52"/>
      <c r="J50" s="52"/>
      <c r="K50" s="52"/>
      <c r="L50" s="52"/>
      <c r="M50" s="59" t="s">
        <v>512</v>
      </c>
      <c r="N50" s="59" t="s">
        <v>513</v>
      </c>
      <c r="O50" s="429"/>
      <c r="P50" s="156">
        <v>0</v>
      </c>
      <c r="Q50" s="156">
        <v>0</v>
      </c>
      <c r="R50" s="156">
        <v>0</v>
      </c>
      <c r="S50" s="156">
        <v>0</v>
      </c>
      <c r="T50" s="156">
        <v>0</v>
      </c>
      <c r="U50" s="156">
        <v>0</v>
      </c>
      <c r="V50" s="156">
        <v>0</v>
      </c>
      <c r="W50" s="446">
        <v>0</v>
      </c>
      <c r="X50" s="180"/>
      <c r="Y50" s="157"/>
      <c r="Z50" s="156"/>
      <c r="AA50" s="157"/>
      <c r="AB50" s="156"/>
      <c r="AC50" s="157"/>
      <c r="AD50" s="156"/>
      <c r="AE50" s="157"/>
    </row>
    <row r="51" spans="1:31" ht="29.45" thickBot="1">
      <c r="A51" s="261"/>
      <c r="B51" s="262"/>
      <c r="C51" s="142" t="s">
        <v>25</v>
      </c>
      <c r="D51" s="142" t="s">
        <v>520</v>
      </c>
      <c r="E51" s="445"/>
      <c r="F51" s="445"/>
      <c r="G51" s="445"/>
      <c r="H51" s="445"/>
      <c r="I51" s="52"/>
      <c r="J51" s="52"/>
      <c r="K51" s="52"/>
      <c r="L51" s="52"/>
      <c r="M51" s="59" t="s">
        <v>512</v>
      </c>
      <c r="N51" s="59" t="s">
        <v>513</v>
      </c>
      <c r="O51" s="429"/>
      <c r="P51" s="156">
        <v>0</v>
      </c>
      <c r="Q51" s="156">
        <v>0</v>
      </c>
      <c r="R51" s="156">
        <v>0</v>
      </c>
      <c r="S51" s="156">
        <v>0</v>
      </c>
      <c r="T51" s="156">
        <v>0</v>
      </c>
      <c r="U51" s="156">
        <v>0</v>
      </c>
      <c r="V51" s="156">
        <v>0</v>
      </c>
      <c r="W51" s="446">
        <v>0</v>
      </c>
      <c r="X51" s="180"/>
      <c r="Y51" s="157"/>
      <c r="Z51" s="156"/>
      <c r="AA51" s="157"/>
      <c r="AB51" s="156"/>
      <c r="AC51" s="157"/>
      <c r="AD51" s="156"/>
      <c r="AE51" s="157"/>
    </row>
    <row r="52" spans="1:31" ht="29.45" thickBot="1">
      <c r="A52" s="261"/>
      <c r="B52" s="262"/>
      <c r="C52" s="142" t="s">
        <v>27</v>
      </c>
      <c r="D52" s="142" t="s">
        <v>521</v>
      </c>
      <c r="E52" s="445"/>
      <c r="F52" s="445"/>
      <c r="G52" s="445"/>
      <c r="H52" s="445"/>
      <c r="I52" s="52"/>
      <c r="J52" s="52"/>
      <c r="K52" s="52"/>
      <c r="L52" s="52"/>
      <c r="M52" s="59" t="s">
        <v>512</v>
      </c>
      <c r="N52" s="59" t="s">
        <v>513</v>
      </c>
      <c r="O52" s="429"/>
      <c r="P52" s="156">
        <v>0</v>
      </c>
      <c r="Q52" s="156">
        <v>0</v>
      </c>
      <c r="R52" s="156">
        <v>0</v>
      </c>
      <c r="S52" s="156">
        <v>0</v>
      </c>
      <c r="T52" s="156">
        <v>0</v>
      </c>
      <c r="U52" s="156">
        <v>0</v>
      </c>
      <c r="V52" s="156">
        <v>0</v>
      </c>
      <c r="W52" s="446">
        <v>0</v>
      </c>
      <c r="X52" s="180"/>
      <c r="Y52" s="157"/>
      <c r="Z52" s="156"/>
      <c r="AA52" s="157"/>
      <c r="AB52" s="156"/>
      <c r="AC52" s="157"/>
      <c r="AD52" s="156"/>
      <c r="AE52" s="157"/>
    </row>
    <row r="53" spans="1:31" ht="33.950000000000003" customHeight="1" thickBot="1">
      <c r="A53" s="258"/>
      <c r="B53" s="442" t="s">
        <v>200</v>
      </c>
      <c r="C53" s="259"/>
      <c r="D53" s="556" t="s">
        <v>522</v>
      </c>
      <c r="E53" s="557"/>
      <c r="F53" s="557"/>
      <c r="G53" s="557"/>
      <c r="H53" s="557"/>
      <c r="I53" s="557"/>
      <c r="J53" s="557"/>
      <c r="K53" s="557"/>
      <c r="L53" s="557"/>
      <c r="M53" s="557"/>
      <c r="N53" s="558"/>
      <c r="O53" s="423" t="s">
        <v>523</v>
      </c>
      <c r="P53" s="193">
        <f>SUM(P54:P57)</f>
        <v>2500</v>
      </c>
      <c r="Q53" s="193">
        <f t="shared" ref="Q53:AE53" si="15">SUM(Q54:Q57)</f>
        <v>0</v>
      </c>
      <c r="R53" s="193">
        <f t="shared" si="15"/>
        <v>2500</v>
      </c>
      <c r="S53" s="193">
        <f t="shared" si="15"/>
        <v>0</v>
      </c>
      <c r="T53" s="193">
        <f t="shared" si="15"/>
        <v>2500</v>
      </c>
      <c r="U53" s="193">
        <f t="shared" si="15"/>
        <v>0</v>
      </c>
      <c r="V53" s="193">
        <f t="shared" si="15"/>
        <v>2500</v>
      </c>
      <c r="W53" s="270">
        <f t="shared" si="15"/>
        <v>0</v>
      </c>
      <c r="X53" s="192">
        <f t="shared" si="15"/>
        <v>0</v>
      </c>
      <c r="Y53" s="193">
        <f t="shared" si="15"/>
        <v>0</v>
      </c>
      <c r="Z53" s="193">
        <f t="shared" si="15"/>
        <v>0</v>
      </c>
      <c r="AA53" s="193">
        <f t="shared" si="15"/>
        <v>0</v>
      </c>
      <c r="AB53" s="193">
        <f t="shared" si="15"/>
        <v>0</v>
      </c>
      <c r="AC53" s="193">
        <f t="shared" si="15"/>
        <v>0</v>
      </c>
      <c r="AD53" s="193">
        <f t="shared" si="15"/>
        <v>0</v>
      </c>
      <c r="AE53" s="193">
        <f t="shared" si="15"/>
        <v>0</v>
      </c>
    </row>
    <row r="54" spans="1:31" ht="29.45" thickBot="1">
      <c r="A54" s="261"/>
      <c r="B54" s="262"/>
      <c r="C54" s="142" t="s">
        <v>19</v>
      </c>
      <c r="D54" s="263" t="s">
        <v>524</v>
      </c>
      <c r="E54" s="445"/>
      <c r="F54" s="445"/>
      <c r="G54" s="445"/>
      <c r="H54" s="445"/>
      <c r="I54" s="52"/>
      <c r="J54" s="52"/>
      <c r="K54" s="52"/>
      <c r="L54" s="52"/>
      <c r="M54" s="59" t="s">
        <v>512</v>
      </c>
      <c r="N54" s="59" t="s">
        <v>513</v>
      </c>
      <c r="O54" s="429"/>
      <c r="P54" s="156">
        <v>0</v>
      </c>
      <c r="Q54" s="156">
        <v>0</v>
      </c>
      <c r="R54" s="156">
        <v>0</v>
      </c>
      <c r="S54" s="156">
        <v>0</v>
      </c>
      <c r="T54" s="156">
        <v>0</v>
      </c>
      <c r="U54" s="156">
        <v>0</v>
      </c>
      <c r="V54" s="156">
        <v>0</v>
      </c>
      <c r="W54" s="446">
        <v>0</v>
      </c>
      <c r="X54" s="180"/>
      <c r="Y54" s="157"/>
      <c r="Z54" s="156"/>
      <c r="AA54" s="157"/>
      <c r="AB54" s="156"/>
      <c r="AC54" s="157"/>
      <c r="AD54" s="156"/>
      <c r="AE54" s="157"/>
    </row>
    <row r="55" spans="1:31" ht="28.9">
      <c r="A55" s="261"/>
      <c r="B55" s="262"/>
      <c r="C55" s="142" t="s">
        <v>23</v>
      </c>
      <c r="D55" s="142" t="s">
        <v>525</v>
      </c>
      <c r="E55" s="445"/>
      <c r="F55" s="445"/>
      <c r="G55" s="445"/>
      <c r="H55" s="445"/>
      <c r="I55" s="52"/>
      <c r="J55" s="52"/>
      <c r="K55" s="52"/>
      <c r="L55" s="52"/>
      <c r="M55" s="59" t="s">
        <v>512</v>
      </c>
      <c r="N55" s="59" t="s">
        <v>513</v>
      </c>
      <c r="O55" s="429"/>
      <c r="P55" s="156">
        <v>1250</v>
      </c>
      <c r="Q55" s="156">
        <v>0</v>
      </c>
      <c r="R55" s="156">
        <v>1250</v>
      </c>
      <c r="S55" s="156">
        <v>0</v>
      </c>
      <c r="T55" s="156">
        <v>1250</v>
      </c>
      <c r="U55" s="156">
        <v>0</v>
      </c>
      <c r="V55" s="156">
        <v>1250</v>
      </c>
      <c r="W55" s="446">
        <v>0</v>
      </c>
      <c r="X55" s="180"/>
      <c r="Y55" s="157"/>
      <c r="Z55" s="156"/>
      <c r="AA55" s="157"/>
      <c r="AB55" s="156"/>
      <c r="AC55" s="157"/>
      <c r="AD55" s="156"/>
      <c r="AE55" s="157"/>
    </row>
    <row r="56" spans="1:31" ht="29.45" thickBot="1">
      <c r="A56" s="261"/>
      <c r="B56" s="262"/>
      <c r="C56" s="142" t="s">
        <v>25</v>
      </c>
      <c r="D56" s="142" t="s">
        <v>519</v>
      </c>
      <c r="E56" s="445"/>
      <c r="F56" s="445"/>
      <c r="G56" s="445"/>
      <c r="H56" s="445"/>
      <c r="I56" s="52"/>
      <c r="J56" s="52"/>
      <c r="K56" s="52"/>
      <c r="L56" s="52"/>
      <c r="M56" s="59" t="s">
        <v>512</v>
      </c>
      <c r="N56" s="59" t="s">
        <v>513</v>
      </c>
      <c r="O56" s="429"/>
      <c r="P56" s="156">
        <v>0</v>
      </c>
      <c r="Q56" s="156">
        <v>0</v>
      </c>
      <c r="R56" s="156">
        <v>0</v>
      </c>
      <c r="S56" s="156">
        <v>0</v>
      </c>
      <c r="T56" s="156">
        <v>0</v>
      </c>
      <c r="U56" s="156">
        <v>0</v>
      </c>
      <c r="V56" s="156">
        <v>0</v>
      </c>
      <c r="W56" s="446">
        <v>0</v>
      </c>
      <c r="X56" s="180"/>
      <c r="Y56" s="157"/>
      <c r="Z56" s="156"/>
      <c r="AA56" s="157"/>
      <c r="AB56" s="156"/>
      <c r="AC56" s="157"/>
      <c r="AD56" s="156"/>
      <c r="AE56" s="157"/>
    </row>
    <row r="57" spans="1:31" ht="27" customHeight="1" thickBot="1">
      <c r="A57" s="261"/>
      <c r="B57" s="262"/>
      <c r="C57" s="142" t="s">
        <v>27</v>
      </c>
      <c r="D57" s="142" t="s">
        <v>526</v>
      </c>
      <c r="E57" s="445"/>
      <c r="F57" s="445"/>
      <c r="G57" s="445"/>
      <c r="H57" s="445"/>
      <c r="I57" s="52"/>
      <c r="J57" s="52"/>
      <c r="K57" s="52"/>
      <c r="L57" s="52"/>
      <c r="M57" s="59" t="s">
        <v>512</v>
      </c>
      <c r="N57" s="59" t="s">
        <v>513</v>
      </c>
      <c r="O57" s="429"/>
      <c r="P57" s="156">
        <v>1250</v>
      </c>
      <c r="Q57" s="156">
        <v>0</v>
      </c>
      <c r="R57" s="156">
        <v>1250</v>
      </c>
      <c r="S57" s="156">
        <v>0</v>
      </c>
      <c r="T57" s="156">
        <v>1250</v>
      </c>
      <c r="U57" s="156">
        <v>0</v>
      </c>
      <c r="V57" s="156">
        <v>1250</v>
      </c>
      <c r="W57" s="446">
        <v>0</v>
      </c>
      <c r="X57" s="180"/>
      <c r="Y57" s="157"/>
      <c r="Z57" s="156"/>
      <c r="AA57" s="157"/>
      <c r="AB57" s="156"/>
      <c r="AC57" s="157"/>
      <c r="AD57" s="156"/>
      <c r="AE57" s="157"/>
    </row>
    <row r="58" spans="1:31" ht="15" thickBot="1">
      <c r="A58" s="264"/>
      <c r="B58" s="264"/>
      <c r="C58" s="549"/>
      <c r="D58" s="550"/>
      <c r="E58" s="550"/>
      <c r="F58" s="550"/>
      <c r="G58" s="550"/>
      <c r="H58" s="550"/>
      <c r="I58" s="550"/>
      <c r="J58" s="550"/>
      <c r="K58" s="550"/>
      <c r="L58" s="550"/>
      <c r="M58" s="550"/>
      <c r="N58" s="551"/>
      <c r="O58" s="421"/>
      <c r="P58" s="177">
        <f>P3+P34+P20+P43</f>
        <v>31650</v>
      </c>
      <c r="Q58" s="177">
        <f t="shared" ref="Q58:AE58" si="16">Q3+Q34+Q20+Q43</f>
        <v>300</v>
      </c>
      <c r="R58" s="177">
        <f t="shared" si="16"/>
        <v>32360</v>
      </c>
      <c r="S58" s="177">
        <f t="shared" si="16"/>
        <v>300</v>
      </c>
      <c r="T58" s="177">
        <f t="shared" si="16"/>
        <v>32150</v>
      </c>
      <c r="U58" s="177">
        <f t="shared" si="16"/>
        <v>300</v>
      </c>
      <c r="V58" s="177">
        <f t="shared" si="16"/>
        <v>33150</v>
      </c>
      <c r="W58" s="271">
        <f t="shared" si="16"/>
        <v>300</v>
      </c>
      <c r="X58" s="188">
        <f t="shared" si="16"/>
        <v>0</v>
      </c>
      <c r="Y58" s="177">
        <f t="shared" si="16"/>
        <v>0</v>
      </c>
      <c r="Z58" s="177">
        <f t="shared" si="16"/>
        <v>0</v>
      </c>
      <c r="AA58" s="177">
        <f t="shared" si="16"/>
        <v>0</v>
      </c>
      <c r="AB58" s="177">
        <f t="shared" si="16"/>
        <v>0</v>
      </c>
      <c r="AC58" s="177">
        <f t="shared" si="16"/>
        <v>0</v>
      </c>
      <c r="AD58" s="177">
        <f t="shared" si="16"/>
        <v>0</v>
      </c>
      <c r="AE58" s="177">
        <f t="shared" si="16"/>
        <v>0</v>
      </c>
    </row>
  </sheetData>
  <mergeCells count="22">
    <mergeCell ref="D3:O3"/>
    <mergeCell ref="D20:O20"/>
    <mergeCell ref="D34:O34"/>
    <mergeCell ref="D43:O43"/>
    <mergeCell ref="X1:AE1"/>
    <mergeCell ref="A1:D1"/>
    <mergeCell ref="E1:H1"/>
    <mergeCell ref="I1:L1"/>
    <mergeCell ref="P1:W1"/>
    <mergeCell ref="C58:N58"/>
    <mergeCell ref="D4:N4"/>
    <mergeCell ref="D8:N8"/>
    <mergeCell ref="D13:N13"/>
    <mergeCell ref="D17:N17"/>
    <mergeCell ref="D21:N21"/>
    <mergeCell ref="D26:N26"/>
    <mergeCell ref="D30:N30"/>
    <mergeCell ref="D35:N35"/>
    <mergeCell ref="D39:N39"/>
    <mergeCell ref="D53:N53"/>
    <mergeCell ref="D48:N48"/>
    <mergeCell ref="D44:N44"/>
  </mergeCells>
  <pageMargins left="0.23622047244094491" right="0.23622047244094491" top="0.55118110236220474" bottom="0.35433070866141736" header="0.31496062992125984" footer="0.31496062992125984"/>
  <pageSetup paperSize="8" scale="77"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F80C6C-E331-4B9F-A701-0EF127E62258}">
  <sheetPr>
    <tabColor rgb="FF92D050"/>
    <pageSetUpPr fitToPage="1"/>
  </sheetPr>
  <dimension ref="A1:AE70"/>
  <sheetViews>
    <sheetView zoomScaleNormal="100" workbookViewId="0">
      <pane ySplit="3" topLeftCell="A4" activePane="bottomLeft" state="frozen"/>
      <selection pane="bottomLeft" activeCell="Q58" sqref="Q58"/>
    </sheetView>
  </sheetViews>
  <sheetFormatPr defaultColWidth="9.140625" defaultRowHeight="14.45"/>
  <cols>
    <col min="1" max="1" width="10.42578125" style="1" bestFit="1" customWidth="1"/>
    <col min="2" max="2" width="4.5703125" style="1" bestFit="1" customWidth="1"/>
    <col min="3" max="3" width="5.140625" style="1" bestFit="1" customWidth="1"/>
    <col min="4" max="4" width="54.5703125" style="1" customWidth="1"/>
    <col min="5" max="12" width="5" style="1" bestFit="1" customWidth="1"/>
    <col min="13" max="13" width="7.7109375" style="1" bestFit="1" customWidth="1"/>
    <col min="14" max="14" width="11" style="1" customWidth="1"/>
    <col min="15" max="15" width="22.42578125" style="1" customWidth="1"/>
    <col min="16" max="16" width="10.42578125" style="15" customWidth="1"/>
    <col min="17" max="17" width="10.85546875" style="15" customWidth="1"/>
    <col min="18" max="18" width="11.140625" style="15" customWidth="1"/>
    <col min="19" max="19" width="11.28515625" style="15" customWidth="1"/>
    <col min="20" max="20" width="10" style="15" customWidth="1"/>
    <col min="21" max="21" width="10.5703125" style="15" customWidth="1"/>
    <col min="22" max="22" width="9.140625" style="15" customWidth="1"/>
    <col min="23" max="23" width="11.7109375" style="15" customWidth="1"/>
    <col min="24" max="24" width="5.28515625" style="15" bestFit="1" customWidth="1"/>
    <col min="25" max="25" width="8.42578125" style="15" bestFit="1" customWidth="1"/>
    <col min="26" max="26" width="5.28515625" style="15" bestFit="1" customWidth="1"/>
    <col min="27" max="27" width="8.42578125" style="15" bestFit="1" customWidth="1"/>
    <col min="28" max="28" width="5.28515625" style="15" bestFit="1" customWidth="1"/>
    <col min="29" max="29" width="8.42578125" style="15" bestFit="1" customWidth="1"/>
    <col min="30" max="30" width="5.28515625" style="15" bestFit="1" customWidth="1"/>
    <col min="31" max="31" width="8.42578125" style="15" bestFit="1" customWidth="1"/>
    <col min="32" max="16384" width="9.140625" style="1"/>
  </cols>
  <sheetData>
    <row r="1" spans="1:31" ht="24" thickBot="1">
      <c r="A1" s="464" t="s">
        <v>527</v>
      </c>
      <c r="B1" s="465"/>
      <c r="C1" s="465"/>
      <c r="D1" s="466"/>
      <c r="E1" s="467" t="s">
        <v>1</v>
      </c>
      <c r="F1" s="462"/>
      <c r="G1" s="462"/>
      <c r="H1" s="463"/>
      <c r="I1" s="467" t="s">
        <v>2</v>
      </c>
      <c r="J1" s="462"/>
      <c r="K1" s="462"/>
      <c r="L1" s="463"/>
      <c r="M1" s="43"/>
      <c r="N1" s="44"/>
      <c r="O1" s="428"/>
      <c r="P1" s="467" t="s">
        <v>3</v>
      </c>
      <c r="Q1" s="574"/>
      <c r="R1" s="462"/>
      <c r="S1" s="462"/>
      <c r="T1" s="462"/>
      <c r="U1" s="462"/>
      <c r="V1" s="462"/>
      <c r="W1" s="468"/>
      <c r="X1" s="462" t="s">
        <v>4</v>
      </c>
      <c r="Y1" s="462"/>
      <c r="Z1" s="462"/>
      <c r="AA1" s="462"/>
      <c r="AB1" s="462"/>
      <c r="AC1" s="462"/>
      <c r="AD1" s="462"/>
      <c r="AE1" s="463"/>
    </row>
    <row r="2" spans="1:31" ht="24">
      <c r="A2" s="469" t="s">
        <v>5</v>
      </c>
      <c r="B2" s="469" t="s">
        <v>6</v>
      </c>
      <c r="C2" s="469" t="s">
        <v>7</v>
      </c>
      <c r="D2" s="469" t="s">
        <v>8</v>
      </c>
      <c r="E2" s="460">
        <v>2025</v>
      </c>
      <c r="F2" s="460">
        <v>2026</v>
      </c>
      <c r="G2" s="460">
        <v>2027</v>
      </c>
      <c r="H2" s="460">
        <v>2028</v>
      </c>
      <c r="I2" s="460">
        <v>2025</v>
      </c>
      <c r="J2" s="460">
        <v>2026</v>
      </c>
      <c r="K2" s="460">
        <v>2027</v>
      </c>
      <c r="L2" s="460">
        <v>2028</v>
      </c>
      <c r="M2" s="460" t="s">
        <v>9</v>
      </c>
      <c r="N2" s="460" t="s">
        <v>10</v>
      </c>
      <c r="O2" s="490" t="s">
        <v>11</v>
      </c>
      <c r="P2" s="315" t="s">
        <v>12</v>
      </c>
      <c r="Q2" s="405" t="s">
        <v>13</v>
      </c>
      <c r="R2" s="178" t="s">
        <v>12</v>
      </c>
      <c r="S2" s="47" t="s">
        <v>13</v>
      </c>
      <c r="T2" s="45" t="s">
        <v>12</v>
      </c>
      <c r="U2" s="47" t="s">
        <v>13</v>
      </c>
      <c r="V2" s="45" t="s">
        <v>12</v>
      </c>
      <c r="W2" s="181" t="s">
        <v>13</v>
      </c>
      <c r="X2" s="178" t="s">
        <v>12</v>
      </c>
      <c r="Y2" s="47" t="s">
        <v>13</v>
      </c>
      <c r="Z2" s="45" t="s">
        <v>12</v>
      </c>
      <c r="AA2" s="47" t="s">
        <v>13</v>
      </c>
      <c r="AB2" s="45" t="s">
        <v>12</v>
      </c>
      <c r="AC2" s="47" t="s">
        <v>13</v>
      </c>
      <c r="AD2" s="45" t="s">
        <v>12</v>
      </c>
      <c r="AE2" s="47" t="s">
        <v>13</v>
      </c>
    </row>
    <row r="3" spans="1:31" ht="15" thickBot="1">
      <c r="A3" s="470"/>
      <c r="B3" s="470"/>
      <c r="C3" s="470"/>
      <c r="D3" s="470"/>
      <c r="E3" s="461"/>
      <c r="F3" s="461"/>
      <c r="G3" s="461"/>
      <c r="H3" s="461"/>
      <c r="I3" s="461"/>
      <c r="J3" s="461"/>
      <c r="K3" s="461"/>
      <c r="L3" s="461"/>
      <c r="M3" s="461"/>
      <c r="N3" s="461"/>
      <c r="O3" s="491"/>
      <c r="P3" s="316">
        <v>2025</v>
      </c>
      <c r="Q3" s="318">
        <v>2025</v>
      </c>
      <c r="R3" s="179">
        <v>2026</v>
      </c>
      <c r="S3" s="48">
        <v>2026</v>
      </c>
      <c r="T3" s="46">
        <v>2027</v>
      </c>
      <c r="U3" s="48">
        <v>2027</v>
      </c>
      <c r="V3" s="46">
        <v>2028</v>
      </c>
      <c r="W3" s="182">
        <v>2028</v>
      </c>
      <c r="X3" s="179">
        <v>2025</v>
      </c>
      <c r="Y3" s="48">
        <v>2025</v>
      </c>
      <c r="Z3" s="46">
        <v>2026</v>
      </c>
      <c r="AA3" s="48">
        <v>2026</v>
      </c>
      <c r="AB3" s="46">
        <v>2027</v>
      </c>
      <c r="AC3" s="48">
        <v>2027</v>
      </c>
      <c r="AD3" s="46">
        <v>2028</v>
      </c>
      <c r="AE3" s="48">
        <v>2028</v>
      </c>
    </row>
    <row r="4" spans="1:31" ht="29.45" customHeight="1" thickBot="1">
      <c r="A4" s="49" t="s">
        <v>14</v>
      </c>
      <c r="B4" s="50"/>
      <c r="C4" s="50"/>
      <c r="D4" s="471" t="s">
        <v>528</v>
      </c>
      <c r="E4" s="472"/>
      <c r="F4" s="472"/>
      <c r="G4" s="472"/>
      <c r="H4" s="472"/>
      <c r="I4" s="472"/>
      <c r="J4" s="472"/>
      <c r="K4" s="472"/>
      <c r="L4" s="472"/>
      <c r="M4" s="472"/>
      <c r="N4" s="472"/>
      <c r="O4" s="473"/>
      <c r="P4" s="84">
        <f>SUM(P5,P9,P13)</f>
        <v>4500</v>
      </c>
      <c r="Q4" s="317">
        <f t="shared" ref="Q4:AE4" si="0">SUM(Q5,Q9,Q13)</f>
        <v>0</v>
      </c>
      <c r="R4" s="84">
        <f t="shared" si="0"/>
        <v>2500</v>
      </c>
      <c r="S4" s="84">
        <f t="shared" si="0"/>
        <v>0</v>
      </c>
      <c r="T4" s="84">
        <f t="shared" si="0"/>
        <v>0</v>
      </c>
      <c r="U4" s="84">
        <f t="shared" si="0"/>
        <v>0</v>
      </c>
      <c r="V4" s="84">
        <f t="shared" si="0"/>
        <v>0</v>
      </c>
      <c r="W4" s="183">
        <f t="shared" si="0"/>
        <v>0</v>
      </c>
      <c r="X4" s="217">
        <f t="shared" si="0"/>
        <v>0</v>
      </c>
      <c r="Y4" s="84">
        <f t="shared" si="0"/>
        <v>0</v>
      </c>
      <c r="Z4" s="84">
        <f t="shared" si="0"/>
        <v>0</v>
      </c>
      <c r="AA4" s="84">
        <f t="shared" si="0"/>
        <v>0</v>
      </c>
      <c r="AB4" s="84">
        <f t="shared" si="0"/>
        <v>0</v>
      </c>
      <c r="AC4" s="84">
        <f t="shared" si="0"/>
        <v>0</v>
      </c>
      <c r="AD4" s="84">
        <f t="shared" si="0"/>
        <v>0</v>
      </c>
      <c r="AE4" s="84">
        <f t="shared" si="0"/>
        <v>0</v>
      </c>
    </row>
    <row r="5" spans="1:31" ht="29.45" thickBot="1">
      <c r="A5" s="52"/>
      <c r="B5" s="53" t="s">
        <v>16</v>
      </c>
      <c r="C5" s="53"/>
      <c r="D5" s="501" t="s">
        <v>529</v>
      </c>
      <c r="E5" s="502"/>
      <c r="F5" s="502"/>
      <c r="G5" s="502"/>
      <c r="H5" s="502"/>
      <c r="I5" s="502"/>
      <c r="J5" s="502"/>
      <c r="K5" s="502"/>
      <c r="L5" s="502"/>
      <c r="M5" s="502"/>
      <c r="N5" s="503"/>
      <c r="O5" s="412" t="s">
        <v>530</v>
      </c>
      <c r="P5" s="85">
        <f>SUM(P6:P8)</f>
        <v>4000</v>
      </c>
      <c r="Q5" s="85">
        <f t="shared" ref="Q5:AE5" si="1">SUM(Q6:Q8)</f>
        <v>0</v>
      </c>
      <c r="R5" s="85">
        <f t="shared" si="1"/>
        <v>2500</v>
      </c>
      <c r="S5" s="85">
        <f t="shared" si="1"/>
        <v>0</v>
      </c>
      <c r="T5" s="85">
        <f t="shared" si="1"/>
        <v>0</v>
      </c>
      <c r="U5" s="85">
        <f t="shared" si="1"/>
        <v>0</v>
      </c>
      <c r="V5" s="85">
        <f t="shared" si="1"/>
        <v>0</v>
      </c>
      <c r="W5" s="184">
        <f t="shared" si="1"/>
        <v>0</v>
      </c>
      <c r="X5" s="218">
        <f t="shared" si="1"/>
        <v>0</v>
      </c>
      <c r="Y5" s="85">
        <f t="shared" si="1"/>
        <v>0</v>
      </c>
      <c r="Z5" s="85">
        <f t="shared" si="1"/>
        <v>0</v>
      </c>
      <c r="AA5" s="85">
        <f t="shared" si="1"/>
        <v>0</v>
      </c>
      <c r="AB5" s="85">
        <f t="shared" si="1"/>
        <v>0</v>
      </c>
      <c r="AC5" s="85">
        <f t="shared" si="1"/>
        <v>0</v>
      </c>
      <c r="AD5" s="85">
        <f t="shared" si="1"/>
        <v>0</v>
      </c>
      <c r="AE5" s="85">
        <f t="shared" si="1"/>
        <v>0</v>
      </c>
    </row>
    <row r="6" spans="1:31" ht="29.45" thickBot="1">
      <c r="A6" s="52"/>
      <c r="B6" s="52"/>
      <c r="C6" s="52" t="s">
        <v>19</v>
      </c>
      <c r="D6" s="52" t="s">
        <v>531</v>
      </c>
      <c r="E6" s="57"/>
      <c r="F6" s="152"/>
      <c r="G6" s="152"/>
      <c r="H6" s="152"/>
      <c r="I6" s="52"/>
      <c r="J6" s="52"/>
      <c r="K6" s="52"/>
      <c r="L6" s="52"/>
      <c r="M6" s="59" t="s">
        <v>532</v>
      </c>
      <c r="N6" s="59" t="s">
        <v>533</v>
      </c>
      <c r="O6" s="429"/>
      <c r="P6" s="154">
        <v>2500</v>
      </c>
      <c r="Q6" s="154">
        <v>0</v>
      </c>
      <c r="R6" s="154">
        <v>0</v>
      </c>
      <c r="S6" s="154">
        <v>0</v>
      </c>
      <c r="T6" s="154">
        <v>0</v>
      </c>
      <c r="U6" s="154">
        <v>0</v>
      </c>
      <c r="V6" s="154">
        <v>0</v>
      </c>
      <c r="W6" s="194">
        <v>0</v>
      </c>
      <c r="X6" s="199"/>
      <c r="Y6" s="56"/>
      <c r="Z6" s="55"/>
      <c r="AA6" s="56"/>
      <c r="AB6" s="55"/>
      <c r="AC6" s="56"/>
      <c r="AD6" s="55"/>
      <c r="AE6" s="56"/>
    </row>
    <row r="7" spans="1:31" ht="28.9">
      <c r="A7" s="52"/>
      <c r="B7" s="52"/>
      <c r="C7" s="52" t="s">
        <v>23</v>
      </c>
      <c r="D7" s="52" t="s">
        <v>534</v>
      </c>
      <c r="E7" s="57"/>
      <c r="F7" s="152"/>
      <c r="G7" s="152"/>
      <c r="H7" s="152"/>
      <c r="I7" s="52"/>
      <c r="J7" s="52"/>
      <c r="K7" s="52"/>
      <c r="L7" s="52"/>
      <c r="M7" s="59" t="s">
        <v>532</v>
      </c>
      <c r="N7" s="59" t="s">
        <v>533</v>
      </c>
      <c r="O7" s="429"/>
      <c r="P7" s="154">
        <v>1500</v>
      </c>
      <c r="Q7" s="154">
        <v>0</v>
      </c>
      <c r="R7" s="154">
        <v>0</v>
      </c>
      <c r="S7" s="154">
        <v>0</v>
      </c>
      <c r="T7" s="154">
        <v>0</v>
      </c>
      <c r="U7" s="154">
        <v>0</v>
      </c>
      <c r="V7" s="154">
        <v>0</v>
      </c>
      <c r="W7" s="194">
        <v>0</v>
      </c>
      <c r="X7" s="199"/>
      <c r="Y7" s="56"/>
      <c r="Z7" s="55"/>
      <c r="AA7" s="56"/>
      <c r="AB7" s="55"/>
      <c r="AC7" s="56"/>
      <c r="AD7" s="55"/>
      <c r="AE7" s="56"/>
    </row>
    <row r="8" spans="1:31" ht="28.9">
      <c r="A8" s="52"/>
      <c r="B8" s="52"/>
      <c r="C8" s="52" t="s">
        <v>25</v>
      </c>
      <c r="D8" s="52" t="s">
        <v>535</v>
      </c>
      <c r="E8" s="152"/>
      <c r="F8" s="57"/>
      <c r="G8" s="152"/>
      <c r="H8" s="152"/>
      <c r="I8" s="52"/>
      <c r="J8" s="52"/>
      <c r="K8" s="52"/>
      <c r="L8" s="52"/>
      <c r="M8" s="59" t="s">
        <v>532</v>
      </c>
      <c r="N8" s="59" t="s">
        <v>533</v>
      </c>
      <c r="O8" s="429"/>
      <c r="P8" s="154">
        <v>0</v>
      </c>
      <c r="Q8" s="154">
        <v>0</v>
      </c>
      <c r="R8" s="154">
        <v>2500</v>
      </c>
      <c r="S8" s="154">
        <v>0</v>
      </c>
      <c r="T8" s="154">
        <v>0</v>
      </c>
      <c r="U8" s="154">
        <v>0</v>
      </c>
      <c r="V8" s="154">
        <v>0</v>
      </c>
      <c r="W8" s="194">
        <v>0</v>
      </c>
      <c r="X8" s="199"/>
      <c r="Y8" s="56"/>
      <c r="Z8" s="55"/>
      <c r="AA8" s="56"/>
      <c r="AB8" s="55"/>
      <c r="AC8" s="56"/>
      <c r="AD8" s="55"/>
      <c r="AE8" s="56"/>
    </row>
    <row r="9" spans="1:31" ht="28.9">
      <c r="A9" s="52"/>
      <c r="B9" s="53" t="s">
        <v>29</v>
      </c>
      <c r="C9" s="76"/>
      <c r="D9" s="501" t="s">
        <v>536</v>
      </c>
      <c r="E9" s="502"/>
      <c r="F9" s="502"/>
      <c r="G9" s="502"/>
      <c r="H9" s="502"/>
      <c r="I9" s="502"/>
      <c r="J9" s="502"/>
      <c r="K9" s="502"/>
      <c r="L9" s="502"/>
      <c r="M9" s="502"/>
      <c r="N9" s="503"/>
      <c r="O9" s="412" t="s">
        <v>537</v>
      </c>
      <c r="P9" s="85">
        <f>SUM(P10:P12)</f>
        <v>500</v>
      </c>
      <c r="Q9" s="85">
        <f t="shared" ref="Q9:AE9" si="2">SUM(Q10:Q12)</f>
        <v>0</v>
      </c>
      <c r="R9" s="85">
        <f t="shared" si="2"/>
        <v>0</v>
      </c>
      <c r="S9" s="85">
        <f t="shared" si="2"/>
        <v>0</v>
      </c>
      <c r="T9" s="85">
        <f t="shared" si="2"/>
        <v>0</v>
      </c>
      <c r="U9" s="85">
        <f t="shared" si="2"/>
        <v>0</v>
      </c>
      <c r="V9" s="85">
        <f t="shared" si="2"/>
        <v>0</v>
      </c>
      <c r="W9" s="184">
        <f t="shared" si="2"/>
        <v>0</v>
      </c>
      <c r="X9" s="218">
        <f t="shared" si="2"/>
        <v>0</v>
      </c>
      <c r="Y9" s="85">
        <f t="shared" si="2"/>
        <v>0</v>
      </c>
      <c r="Z9" s="85">
        <f t="shared" si="2"/>
        <v>0</v>
      </c>
      <c r="AA9" s="85">
        <f t="shared" si="2"/>
        <v>0</v>
      </c>
      <c r="AB9" s="85">
        <f t="shared" si="2"/>
        <v>0</v>
      </c>
      <c r="AC9" s="85">
        <f t="shared" si="2"/>
        <v>0</v>
      </c>
      <c r="AD9" s="85">
        <f t="shared" si="2"/>
        <v>0</v>
      </c>
      <c r="AE9" s="85">
        <f t="shared" si="2"/>
        <v>0</v>
      </c>
    </row>
    <row r="10" spans="1:31" ht="29.45" thickBot="1">
      <c r="A10" s="52"/>
      <c r="B10" s="52"/>
      <c r="C10" s="52" t="s">
        <v>19</v>
      </c>
      <c r="D10" s="52" t="s">
        <v>538</v>
      </c>
      <c r="E10" s="57"/>
      <c r="F10" s="152"/>
      <c r="G10" s="152"/>
      <c r="H10" s="152"/>
      <c r="I10" s="52"/>
      <c r="J10" s="52"/>
      <c r="K10" s="52"/>
      <c r="L10" s="52"/>
      <c r="M10" s="59" t="s">
        <v>532</v>
      </c>
      <c r="N10" s="59" t="s">
        <v>539</v>
      </c>
      <c r="O10" s="429"/>
      <c r="P10" s="154">
        <v>0</v>
      </c>
      <c r="Q10" s="154">
        <v>0</v>
      </c>
      <c r="R10" s="154">
        <v>0</v>
      </c>
      <c r="S10" s="154">
        <v>0</v>
      </c>
      <c r="T10" s="154">
        <v>0</v>
      </c>
      <c r="U10" s="154">
        <v>0</v>
      </c>
      <c r="V10" s="154">
        <v>0</v>
      </c>
      <c r="W10" s="194">
        <v>0</v>
      </c>
      <c r="X10" s="199"/>
      <c r="Y10" s="56"/>
      <c r="Z10" s="55"/>
      <c r="AA10" s="56"/>
      <c r="AB10" s="55"/>
      <c r="AC10" s="56"/>
      <c r="AD10" s="55"/>
      <c r="AE10" s="56"/>
    </row>
    <row r="11" spans="1:31" ht="15" thickBot="1">
      <c r="A11" s="52"/>
      <c r="B11" s="52"/>
      <c r="C11" s="52" t="s">
        <v>23</v>
      </c>
      <c r="D11" s="52" t="s">
        <v>540</v>
      </c>
      <c r="E11" s="57"/>
      <c r="F11" s="152"/>
      <c r="G11" s="152"/>
      <c r="H11" s="152"/>
      <c r="I11" s="52"/>
      <c r="J11" s="52"/>
      <c r="K11" s="52"/>
      <c r="L11" s="52"/>
      <c r="M11" s="59" t="s">
        <v>532</v>
      </c>
      <c r="N11" s="59" t="s">
        <v>539</v>
      </c>
      <c r="O11" s="429"/>
      <c r="P11" s="154">
        <v>500</v>
      </c>
      <c r="Q11" s="154">
        <v>0</v>
      </c>
      <c r="R11" s="154">
        <v>0</v>
      </c>
      <c r="S11" s="154">
        <v>0</v>
      </c>
      <c r="T11" s="154">
        <v>0</v>
      </c>
      <c r="U11" s="154">
        <v>0</v>
      </c>
      <c r="V11" s="154">
        <v>0</v>
      </c>
      <c r="W11" s="194">
        <v>0</v>
      </c>
      <c r="X11" s="199"/>
      <c r="Y11" s="56"/>
      <c r="Z11" s="55"/>
      <c r="AA11" s="56"/>
      <c r="AB11" s="55"/>
      <c r="AC11" s="56"/>
      <c r="AD11" s="55"/>
      <c r="AE11" s="56"/>
    </row>
    <row r="12" spans="1:31" ht="15" thickBot="1">
      <c r="A12" s="52"/>
      <c r="B12" s="52"/>
      <c r="C12" s="52" t="s">
        <v>25</v>
      </c>
      <c r="D12" s="52" t="s">
        <v>541</v>
      </c>
      <c r="E12" s="152"/>
      <c r="F12" s="57"/>
      <c r="G12" s="152"/>
      <c r="H12" s="152"/>
      <c r="I12" s="52"/>
      <c r="J12" s="52"/>
      <c r="K12" s="52"/>
      <c r="L12" s="52"/>
      <c r="M12" s="59" t="s">
        <v>532</v>
      </c>
      <c r="N12" s="59" t="s">
        <v>539</v>
      </c>
      <c r="O12" s="429"/>
      <c r="P12" s="154">
        <v>0</v>
      </c>
      <c r="Q12" s="154">
        <v>0</v>
      </c>
      <c r="R12" s="154">
        <v>0</v>
      </c>
      <c r="S12" s="154">
        <v>0</v>
      </c>
      <c r="T12" s="154">
        <v>0</v>
      </c>
      <c r="U12" s="154">
        <v>0</v>
      </c>
      <c r="V12" s="154">
        <v>0</v>
      </c>
      <c r="W12" s="194">
        <v>0</v>
      </c>
      <c r="X12" s="199"/>
      <c r="Y12" s="56"/>
      <c r="Z12" s="55"/>
      <c r="AA12" s="56"/>
      <c r="AB12" s="55"/>
      <c r="AC12" s="56"/>
      <c r="AD12" s="55"/>
      <c r="AE12" s="56"/>
    </row>
    <row r="13" spans="1:31" ht="30.75" customHeight="1" thickBot="1">
      <c r="A13" s="52"/>
      <c r="B13" s="53" t="s">
        <v>194</v>
      </c>
      <c r="C13" s="76"/>
      <c r="D13" s="501" t="s">
        <v>542</v>
      </c>
      <c r="E13" s="502"/>
      <c r="F13" s="502"/>
      <c r="G13" s="502"/>
      <c r="H13" s="502"/>
      <c r="I13" s="502"/>
      <c r="J13" s="502"/>
      <c r="K13" s="502"/>
      <c r="L13" s="502"/>
      <c r="M13" s="502"/>
      <c r="N13" s="503"/>
      <c r="O13" s="412" t="s">
        <v>543</v>
      </c>
      <c r="P13" s="85">
        <f>SUM(P14:P15)</f>
        <v>0</v>
      </c>
      <c r="Q13" s="85">
        <f t="shared" ref="Q13:AE13" si="3">SUM(Q14:Q15)</f>
        <v>0</v>
      </c>
      <c r="R13" s="85">
        <f t="shared" si="3"/>
        <v>0</v>
      </c>
      <c r="S13" s="85">
        <f t="shared" si="3"/>
        <v>0</v>
      </c>
      <c r="T13" s="85">
        <f t="shared" si="3"/>
        <v>0</v>
      </c>
      <c r="U13" s="85">
        <f t="shared" si="3"/>
        <v>0</v>
      </c>
      <c r="V13" s="85">
        <f t="shared" si="3"/>
        <v>0</v>
      </c>
      <c r="W13" s="184">
        <f t="shared" si="3"/>
        <v>0</v>
      </c>
      <c r="X13" s="218">
        <f t="shared" si="3"/>
        <v>0</v>
      </c>
      <c r="Y13" s="85">
        <f t="shared" si="3"/>
        <v>0</v>
      </c>
      <c r="Z13" s="85">
        <f t="shared" si="3"/>
        <v>0</v>
      </c>
      <c r="AA13" s="85">
        <f t="shared" si="3"/>
        <v>0</v>
      </c>
      <c r="AB13" s="85">
        <f t="shared" si="3"/>
        <v>0</v>
      </c>
      <c r="AC13" s="85">
        <f t="shared" si="3"/>
        <v>0</v>
      </c>
      <c r="AD13" s="85">
        <f t="shared" si="3"/>
        <v>0</v>
      </c>
      <c r="AE13" s="85">
        <f t="shared" si="3"/>
        <v>0</v>
      </c>
    </row>
    <row r="14" spans="1:31" ht="29.45" thickBot="1">
      <c r="A14" s="52"/>
      <c r="B14" s="52"/>
      <c r="C14" s="52" t="s">
        <v>19</v>
      </c>
      <c r="D14" s="52" t="s">
        <v>544</v>
      </c>
      <c r="E14" s="152"/>
      <c r="F14" s="151"/>
      <c r="G14" s="152"/>
      <c r="H14" s="152"/>
      <c r="I14" s="52"/>
      <c r="J14" s="52"/>
      <c r="K14" s="52"/>
      <c r="L14" s="52"/>
      <c r="M14" s="59" t="s">
        <v>186</v>
      </c>
      <c r="N14" s="59" t="s">
        <v>545</v>
      </c>
      <c r="O14" s="429"/>
      <c r="P14" s="154">
        <v>0</v>
      </c>
      <c r="Q14" s="154">
        <v>0</v>
      </c>
      <c r="R14" s="154">
        <v>0</v>
      </c>
      <c r="S14" s="154">
        <v>0</v>
      </c>
      <c r="T14" s="154">
        <v>0</v>
      </c>
      <c r="U14" s="154">
        <v>0</v>
      </c>
      <c r="V14" s="154">
        <v>0</v>
      </c>
      <c r="W14" s="194">
        <v>0</v>
      </c>
      <c r="X14" s="199"/>
      <c r="Y14" s="56"/>
      <c r="Z14" s="55"/>
      <c r="AA14" s="56"/>
      <c r="AB14" s="55"/>
      <c r="AC14" s="56"/>
      <c r="AD14" s="55"/>
      <c r="AE14" s="56"/>
    </row>
    <row r="15" spans="1:31" ht="29.45" thickBot="1">
      <c r="A15" s="52"/>
      <c r="B15" s="52"/>
      <c r="C15" s="52" t="s">
        <v>23</v>
      </c>
      <c r="D15" s="52" t="s">
        <v>546</v>
      </c>
      <c r="E15" s="152"/>
      <c r="F15" s="151"/>
      <c r="G15" s="152"/>
      <c r="H15" s="152"/>
      <c r="I15" s="52"/>
      <c r="J15" s="52"/>
      <c r="K15" s="52"/>
      <c r="L15" s="52"/>
      <c r="M15" s="59" t="s">
        <v>186</v>
      </c>
      <c r="N15" s="59" t="s">
        <v>545</v>
      </c>
      <c r="O15" s="429"/>
      <c r="P15" s="154">
        <v>0</v>
      </c>
      <c r="Q15" s="154">
        <v>0</v>
      </c>
      <c r="R15" s="154">
        <v>0</v>
      </c>
      <c r="S15" s="154">
        <v>0</v>
      </c>
      <c r="T15" s="154">
        <v>0</v>
      </c>
      <c r="U15" s="154">
        <v>0</v>
      </c>
      <c r="V15" s="154">
        <v>0</v>
      </c>
      <c r="W15" s="194">
        <v>0</v>
      </c>
      <c r="X15" s="199"/>
      <c r="Y15" s="56"/>
      <c r="Z15" s="55"/>
      <c r="AA15" s="56"/>
      <c r="AB15" s="55"/>
      <c r="AC15" s="56"/>
      <c r="AD15" s="55"/>
      <c r="AE15" s="56"/>
    </row>
    <row r="16" spans="1:31" ht="27.6" customHeight="1" thickBot="1">
      <c r="A16" s="49" t="s">
        <v>262</v>
      </c>
      <c r="B16" s="50"/>
      <c r="C16" s="50"/>
      <c r="D16" s="471" t="s">
        <v>547</v>
      </c>
      <c r="E16" s="472"/>
      <c r="F16" s="472"/>
      <c r="G16" s="472"/>
      <c r="H16" s="472"/>
      <c r="I16" s="472"/>
      <c r="J16" s="472"/>
      <c r="K16" s="472"/>
      <c r="L16" s="472"/>
      <c r="M16" s="472"/>
      <c r="N16" s="472"/>
      <c r="O16" s="473"/>
      <c r="P16" s="84">
        <f>SUM(P17,P22)</f>
        <v>2500</v>
      </c>
      <c r="Q16" s="84">
        <f t="shared" ref="Q16:AE16" si="4">SUM(Q17,Q22)</f>
        <v>0</v>
      </c>
      <c r="R16" s="84">
        <f t="shared" si="4"/>
        <v>500</v>
      </c>
      <c r="S16" s="84">
        <f t="shared" si="4"/>
        <v>0</v>
      </c>
      <c r="T16" s="84">
        <f t="shared" si="4"/>
        <v>2500</v>
      </c>
      <c r="U16" s="84">
        <f t="shared" si="4"/>
        <v>0</v>
      </c>
      <c r="V16" s="84">
        <f t="shared" si="4"/>
        <v>500</v>
      </c>
      <c r="W16" s="183">
        <f t="shared" si="4"/>
        <v>0</v>
      </c>
      <c r="X16" s="217">
        <f t="shared" si="4"/>
        <v>0</v>
      </c>
      <c r="Y16" s="84">
        <f t="shared" si="4"/>
        <v>0</v>
      </c>
      <c r="Z16" s="84">
        <f t="shared" si="4"/>
        <v>0</v>
      </c>
      <c r="AA16" s="84">
        <f t="shared" si="4"/>
        <v>0</v>
      </c>
      <c r="AB16" s="84">
        <f t="shared" si="4"/>
        <v>0</v>
      </c>
      <c r="AC16" s="84">
        <f t="shared" si="4"/>
        <v>0</v>
      </c>
      <c r="AD16" s="84">
        <f t="shared" si="4"/>
        <v>0</v>
      </c>
      <c r="AE16" s="84">
        <f t="shared" si="4"/>
        <v>0</v>
      </c>
    </row>
    <row r="17" spans="1:31" ht="31.15" customHeight="1" thickBot="1">
      <c r="A17" s="52"/>
      <c r="B17" s="53" t="s">
        <v>16</v>
      </c>
      <c r="C17" s="76"/>
      <c r="D17" s="501" t="s">
        <v>548</v>
      </c>
      <c r="E17" s="502"/>
      <c r="F17" s="502"/>
      <c r="G17" s="502"/>
      <c r="H17" s="502"/>
      <c r="I17" s="502"/>
      <c r="J17" s="502"/>
      <c r="K17" s="502"/>
      <c r="L17" s="502"/>
      <c r="M17" s="502"/>
      <c r="N17" s="503"/>
      <c r="O17" s="412" t="s">
        <v>549</v>
      </c>
      <c r="P17" s="85">
        <f>SUM(P18:P21)</f>
        <v>500</v>
      </c>
      <c r="Q17" s="85">
        <f t="shared" ref="Q17:AE17" si="5">SUM(Q18:Q21)</f>
        <v>0</v>
      </c>
      <c r="R17" s="85">
        <f t="shared" si="5"/>
        <v>500</v>
      </c>
      <c r="S17" s="85">
        <f t="shared" si="5"/>
        <v>0</v>
      </c>
      <c r="T17" s="85">
        <f t="shared" si="5"/>
        <v>500</v>
      </c>
      <c r="U17" s="85">
        <f t="shared" si="5"/>
        <v>0</v>
      </c>
      <c r="V17" s="85">
        <f t="shared" si="5"/>
        <v>500</v>
      </c>
      <c r="W17" s="184">
        <f t="shared" si="5"/>
        <v>0</v>
      </c>
      <c r="X17" s="218">
        <f t="shared" si="5"/>
        <v>0</v>
      </c>
      <c r="Y17" s="85">
        <f t="shared" si="5"/>
        <v>0</v>
      </c>
      <c r="Z17" s="85">
        <f t="shared" si="5"/>
        <v>0</v>
      </c>
      <c r="AA17" s="85">
        <f t="shared" si="5"/>
        <v>0</v>
      </c>
      <c r="AB17" s="85">
        <f t="shared" si="5"/>
        <v>0</v>
      </c>
      <c r="AC17" s="85">
        <f t="shared" si="5"/>
        <v>0</v>
      </c>
      <c r="AD17" s="85">
        <f t="shared" si="5"/>
        <v>0</v>
      </c>
      <c r="AE17" s="85">
        <f t="shared" si="5"/>
        <v>0</v>
      </c>
    </row>
    <row r="18" spans="1:31" ht="29.45" thickBot="1">
      <c r="A18" s="52"/>
      <c r="B18" s="52"/>
      <c r="C18" s="52" t="s">
        <v>19</v>
      </c>
      <c r="D18" s="52" t="s">
        <v>550</v>
      </c>
      <c r="E18" s="57"/>
      <c r="F18" s="152"/>
      <c r="G18" s="57"/>
      <c r="H18" s="152"/>
      <c r="I18" s="52"/>
      <c r="J18" s="52"/>
      <c r="K18" s="52"/>
      <c r="L18" s="52"/>
      <c r="M18" s="59" t="s">
        <v>532</v>
      </c>
      <c r="N18" s="59" t="s">
        <v>551</v>
      </c>
      <c r="O18" s="429"/>
      <c r="P18" s="154">
        <v>0</v>
      </c>
      <c r="Q18" s="154">
        <v>0</v>
      </c>
      <c r="R18" s="154">
        <v>0</v>
      </c>
      <c r="S18" s="154">
        <v>0</v>
      </c>
      <c r="T18" s="154">
        <v>0</v>
      </c>
      <c r="U18" s="154">
        <v>0</v>
      </c>
      <c r="V18" s="154">
        <v>0</v>
      </c>
      <c r="W18" s="194">
        <v>0</v>
      </c>
      <c r="X18" s="199"/>
      <c r="Y18" s="56"/>
      <c r="Z18" s="55"/>
      <c r="AA18" s="56"/>
      <c r="AB18" s="55"/>
      <c r="AC18" s="56"/>
      <c r="AD18" s="55"/>
      <c r="AE18" s="56"/>
    </row>
    <row r="19" spans="1:31" ht="29.45" thickBot="1">
      <c r="A19" s="52"/>
      <c r="B19" s="52"/>
      <c r="C19" s="52" t="s">
        <v>23</v>
      </c>
      <c r="D19" s="52" t="s">
        <v>552</v>
      </c>
      <c r="E19" s="57"/>
      <c r="F19" s="57"/>
      <c r="G19" s="57"/>
      <c r="H19" s="57"/>
      <c r="I19" s="52"/>
      <c r="J19" s="52"/>
      <c r="K19" s="52"/>
      <c r="L19" s="52"/>
      <c r="M19" s="59" t="s">
        <v>532</v>
      </c>
      <c r="N19" s="59" t="s">
        <v>551</v>
      </c>
      <c r="O19" s="429"/>
      <c r="P19" s="154">
        <v>500</v>
      </c>
      <c r="Q19" s="154">
        <v>0</v>
      </c>
      <c r="R19" s="154">
        <v>500</v>
      </c>
      <c r="S19" s="154">
        <v>0</v>
      </c>
      <c r="T19" s="154">
        <v>500</v>
      </c>
      <c r="U19" s="154">
        <v>0</v>
      </c>
      <c r="V19" s="154">
        <v>500</v>
      </c>
      <c r="W19" s="194">
        <v>0</v>
      </c>
      <c r="X19" s="199"/>
      <c r="Y19" s="56"/>
      <c r="Z19" s="55"/>
      <c r="AA19" s="56"/>
      <c r="AB19" s="55"/>
      <c r="AC19" s="56"/>
      <c r="AD19" s="55"/>
      <c r="AE19" s="56"/>
    </row>
    <row r="20" spans="1:31" ht="29.45" thickBot="1">
      <c r="A20" s="52"/>
      <c r="B20" s="52"/>
      <c r="C20" s="52" t="s">
        <v>25</v>
      </c>
      <c r="D20" s="52" t="s">
        <v>553</v>
      </c>
      <c r="E20" s="57"/>
      <c r="F20" s="152"/>
      <c r="G20" s="57"/>
      <c r="H20" s="152"/>
      <c r="I20" s="52"/>
      <c r="J20" s="52"/>
      <c r="K20" s="52"/>
      <c r="L20" s="52"/>
      <c r="M20" s="59" t="s">
        <v>532</v>
      </c>
      <c r="N20" s="59" t="s">
        <v>551</v>
      </c>
      <c r="O20" s="429"/>
      <c r="P20" s="154">
        <v>0</v>
      </c>
      <c r="Q20" s="154">
        <v>0</v>
      </c>
      <c r="R20" s="154">
        <v>0</v>
      </c>
      <c r="S20" s="154">
        <v>0</v>
      </c>
      <c r="T20" s="154">
        <v>0</v>
      </c>
      <c r="U20" s="154">
        <v>0</v>
      </c>
      <c r="V20" s="154">
        <v>0</v>
      </c>
      <c r="W20" s="194">
        <v>0</v>
      </c>
      <c r="X20" s="199"/>
      <c r="Y20" s="56"/>
      <c r="Z20" s="55"/>
      <c r="AA20" s="56"/>
      <c r="AB20" s="55"/>
      <c r="AC20" s="56"/>
      <c r="AD20" s="55"/>
      <c r="AE20" s="56"/>
    </row>
    <row r="21" spans="1:31" ht="15" thickBot="1">
      <c r="A21" s="52"/>
      <c r="B21" s="52"/>
      <c r="C21" s="52" t="s">
        <v>27</v>
      </c>
      <c r="D21" s="52" t="s">
        <v>554</v>
      </c>
      <c r="E21" s="57"/>
      <c r="F21" s="152"/>
      <c r="G21" s="57"/>
      <c r="H21" s="152"/>
      <c r="I21" s="52"/>
      <c r="J21" s="52"/>
      <c r="K21" s="52"/>
      <c r="L21" s="52"/>
      <c r="M21" s="59" t="s">
        <v>532</v>
      </c>
      <c r="N21" s="59" t="s">
        <v>551</v>
      </c>
      <c r="O21" s="429"/>
      <c r="P21" s="154">
        <v>0</v>
      </c>
      <c r="Q21" s="154">
        <v>0</v>
      </c>
      <c r="R21" s="154">
        <v>0</v>
      </c>
      <c r="S21" s="154">
        <v>0</v>
      </c>
      <c r="T21" s="154">
        <v>0</v>
      </c>
      <c r="U21" s="154">
        <v>0</v>
      </c>
      <c r="V21" s="154">
        <v>0</v>
      </c>
      <c r="W21" s="194">
        <v>0</v>
      </c>
      <c r="X21" s="199"/>
      <c r="Y21" s="56"/>
      <c r="Z21" s="55"/>
      <c r="AA21" s="56"/>
      <c r="AB21" s="55"/>
      <c r="AC21" s="56"/>
      <c r="AD21" s="55"/>
      <c r="AE21" s="56"/>
    </row>
    <row r="22" spans="1:31" ht="29.45" thickBot="1">
      <c r="A22" s="52"/>
      <c r="B22" s="53" t="s">
        <v>29</v>
      </c>
      <c r="C22" s="76"/>
      <c r="D22" s="501" t="s">
        <v>555</v>
      </c>
      <c r="E22" s="502"/>
      <c r="F22" s="502"/>
      <c r="G22" s="502"/>
      <c r="H22" s="502"/>
      <c r="I22" s="502"/>
      <c r="J22" s="502"/>
      <c r="K22" s="502"/>
      <c r="L22" s="502"/>
      <c r="M22" s="502"/>
      <c r="N22" s="503"/>
      <c r="O22" s="412" t="s">
        <v>556</v>
      </c>
      <c r="P22" s="85">
        <f>SUM(P23:P24)</f>
        <v>2000</v>
      </c>
      <c r="Q22" s="85">
        <f t="shared" ref="Q22:AE22" si="6">SUM(Q23:Q24)</f>
        <v>0</v>
      </c>
      <c r="R22" s="85">
        <f t="shared" si="6"/>
        <v>0</v>
      </c>
      <c r="S22" s="85">
        <f t="shared" si="6"/>
        <v>0</v>
      </c>
      <c r="T22" s="85">
        <f t="shared" si="6"/>
        <v>2000</v>
      </c>
      <c r="U22" s="85">
        <f t="shared" si="6"/>
        <v>0</v>
      </c>
      <c r="V22" s="85">
        <f t="shared" si="6"/>
        <v>0</v>
      </c>
      <c r="W22" s="184">
        <f t="shared" si="6"/>
        <v>0</v>
      </c>
      <c r="X22" s="218">
        <f t="shared" si="6"/>
        <v>0</v>
      </c>
      <c r="Y22" s="85">
        <f t="shared" si="6"/>
        <v>0</v>
      </c>
      <c r="Z22" s="85">
        <f t="shared" si="6"/>
        <v>0</v>
      </c>
      <c r="AA22" s="85">
        <f t="shared" si="6"/>
        <v>0</v>
      </c>
      <c r="AB22" s="85">
        <f t="shared" si="6"/>
        <v>0</v>
      </c>
      <c r="AC22" s="85">
        <f t="shared" si="6"/>
        <v>0</v>
      </c>
      <c r="AD22" s="85">
        <f t="shared" si="6"/>
        <v>0</v>
      </c>
      <c r="AE22" s="85">
        <f t="shared" si="6"/>
        <v>0</v>
      </c>
    </row>
    <row r="23" spans="1:31" ht="29.45" thickBot="1">
      <c r="A23" s="52"/>
      <c r="B23" s="52"/>
      <c r="C23" s="52" t="s">
        <v>19</v>
      </c>
      <c r="D23" s="52" t="s">
        <v>557</v>
      </c>
      <c r="E23" s="57"/>
      <c r="F23" s="152"/>
      <c r="G23" s="57"/>
      <c r="H23" s="152"/>
      <c r="I23" s="77"/>
      <c r="J23" s="77"/>
      <c r="K23" s="77"/>
      <c r="L23" s="77"/>
      <c r="M23" s="59" t="s">
        <v>532</v>
      </c>
      <c r="N23" s="59" t="s">
        <v>551</v>
      </c>
      <c r="O23" s="429"/>
      <c r="P23" s="154">
        <v>500</v>
      </c>
      <c r="Q23" s="154">
        <v>0</v>
      </c>
      <c r="R23" s="154">
        <v>0</v>
      </c>
      <c r="S23" s="154">
        <v>0</v>
      </c>
      <c r="T23" s="154">
        <v>500</v>
      </c>
      <c r="U23" s="154">
        <v>0</v>
      </c>
      <c r="V23" s="154">
        <v>0</v>
      </c>
      <c r="W23" s="194">
        <v>0</v>
      </c>
      <c r="X23" s="199"/>
      <c r="Y23" s="56"/>
      <c r="Z23" s="55"/>
      <c r="AA23" s="56"/>
      <c r="AB23" s="55"/>
      <c r="AC23" s="56"/>
      <c r="AD23" s="55"/>
      <c r="AE23" s="56"/>
    </row>
    <row r="24" spans="1:31" ht="29.45" thickBot="1">
      <c r="A24" s="52"/>
      <c r="B24" s="52"/>
      <c r="C24" s="52" t="s">
        <v>23</v>
      </c>
      <c r="D24" s="52" t="s">
        <v>558</v>
      </c>
      <c r="E24" s="57"/>
      <c r="F24" s="152"/>
      <c r="G24" s="57"/>
      <c r="H24" s="152"/>
      <c r="I24" s="77"/>
      <c r="J24" s="77"/>
      <c r="K24" s="77"/>
      <c r="L24" s="77"/>
      <c r="M24" s="59" t="s">
        <v>532</v>
      </c>
      <c r="N24" s="59" t="s">
        <v>551</v>
      </c>
      <c r="O24" s="429"/>
      <c r="P24" s="154">
        <v>1500</v>
      </c>
      <c r="Q24" s="154">
        <v>0</v>
      </c>
      <c r="R24" s="154">
        <v>0</v>
      </c>
      <c r="S24" s="154">
        <v>0</v>
      </c>
      <c r="T24" s="154">
        <v>1500</v>
      </c>
      <c r="U24" s="154">
        <v>0</v>
      </c>
      <c r="V24" s="154">
        <v>0</v>
      </c>
      <c r="W24" s="194">
        <v>0</v>
      </c>
      <c r="X24" s="199"/>
      <c r="Y24" s="56"/>
      <c r="Z24" s="55"/>
      <c r="AA24" s="56"/>
      <c r="AB24" s="55"/>
      <c r="AC24" s="56"/>
      <c r="AD24" s="55"/>
      <c r="AE24" s="56"/>
    </row>
    <row r="25" spans="1:31" ht="29.45" customHeight="1" thickBot="1">
      <c r="A25" s="49" t="s">
        <v>45</v>
      </c>
      <c r="B25" s="50"/>
      <c r="C25" s="50"/>
      <c r="D25" s="471" t="s">
        <v>559</v>
      </c>
      <c r="E25" s="472"/>
      <c r="F25" s="472"/>
      <c r="G25" s="472"/>
      <c r="H25" s="472"/>
      <c r="I25" s="472"/>
      <c r="J25" s="472"/>
      <c r="K25" s="472"/>
      <c r="L25" s="472"/>
      <c r="M25" s="472"/>
      <c r="N25" s="472"/>
      <c r="O25" s="473"/>
      <c r="P25" s="84">
        <f>SUM(P26,P30,P33)</f>
        <v>250</v>
      </c>
      <c r="Q25" s="84">
        <f t="shared" ref="Q25:AE25" si="7">SUM(Q26,Q30,Q33)</f>
        <v>0</v>
      </c>
      <c r="R25" s="84">
        <f t="shared" si="7"/>
        <v>500</v>
      </c>
      <c r="S25" s="84">
        <f t="shared" si="7"/>
        <v>0</v>
      </c>
      <c r="T25" s="84">
        <f t="shared" si="7"/>
        <v>0</v>
      </c>
      <c r="U25" s="84">
        <f t="shared" si="7"/>
        <v>0</v>
      </c>
      <c r="V25" s="84">
        <f t="shared" si="7"/>
        <v>0</v>
      </c>
      <c r="W25" s="183">
        <f t="shared" si="7"/>
        <v>0</v>
      </c>
      <c r="X25" s="217">
        <f t="shared" si="7"/>
        <v>0</v>
      </c>
      <c r="Y25" s="84">
        <f t="shared" si="7"/>
        <v>0</v>
      </c>
      <c r="Z25" s="84">
        <f t="shared" si="7"/>
        <v>0</v>
      </c>
      <c r="AA25" s="84">
        <f t="shared" si="7"/>
        <v>0</v>
      </c>
      <c r="AB25" s="84">
        <f t="shared" si="7"/>
        <v>0</v>
      </c>
      <c r="AC25" s="84">
        <f t="shared" si="7"/>
        <v>0</v>
      </c>
      <c r="AD25" s="84">
        <f t="shared" si="7"/>
        <v>0</v>
      </c>
      <c r="AE25" s="84">
        <f t="shared" si="7"/>
        <v>0</v>
      </c>
    </row>
    <row r="26" spans="1:31" ht="29.45" customHeight="1" thickBot="1">
      <c r="A26" s="52"/>
      <c r="B26" s="53" t="s">
        <v>16</v>
      </c>
      <c r="C26" s="76"/>
      <c r="D26" s="501" t="s">
        <v>560</v>
      </c>
      <c r="E26" s="502"/>
      <c r="F26" s="502"/>
      <c r="G26" s="502"/>
      <c r="H26" s="502"/>
      <c r="I26" s="502"/>
      <c r="J26" s="502"/>
      <c r="K26" s="502"/>
      <c r="L26" s="502"/>
      <c r="M26" s="502"/>
      <c r="N26" s="503"/>
      <c r="O26" s="412" t="s">
        <v>561</v>
      </c>
      <c r="P26" s="85">
        <f>SUM(P27:P29)</f>
        <v>0</v>
      </c>
      <c r="Q26" s="85">
        <f t="shared" ref="Q26:AE26" si="8">SUM(Q27:Q29)</f>
        <v>0</v>
      </c>
      <c r="R26" s="85">
        <f t="shared" si="8"/>
        <v>0</v>
      </c>
      <c r="S26" s="85">
        <f t="shared" si="8"/>
        <v>0</v>
      </c>
      <c r="T26" s="85">
        <f t="shared" si="8"/>
        <v>0</v>
      </c>
      <c r="U26" s="85">
        <f t="shared" si="8"/>
        <v>0</v>
      </c>
      <c r="V26" s="85">
        <f t="shared" si="8"/>
        <v>0</v>
      </c>
      <c r="W26" s="184">
        <f t="shared" si="8"/>
        <v>0</v>
      </c>
      <c r="X26" s="218">
        <f t="shared" si="8"/>
        <v>0</v>
      </c>
      <c r="Y26" s="85">
        <f t="shared" si="8"/>
        <v>0</v>
      </c>
      <c r="Z26" s="85">
        <f t="shared" si="8"/>
        <v>0</v>
      </c>
      <c r="AA26" s="85">
        <f t="shared" si="8"/>
        <v>0</v>
      </c>
      <c r="AB26" s="85">
        <f t="shared" si="8"/>
        <v>0</v>
      </c>
      <c r="AC26" s="85">
        <f t="shared" si="8"/>
        <v>0</v>
      </c>
      <c r="AD26" s="85">
        <f t="shared" si="8"/>
        <v>0</v>
      </c>
      <c r="AE26" s="85">
        <f t="shared" si="8"/>
        <v>0</v>
      </c>
    </row>
    <row r="27" spans="1:31" ht="29.45" customHeight="1" thickBot="1">
      <c r="A27" s="52"/>
      <c r="B27" s="52"/>
      <c r="C27" s="52" t="s">
        <v>19</v>
      </c>
      <c r="D27" s="52" t="s">
        <v>562</v>
      </c>
      <c r="E27" s="152"/>
      <c r="F27" s="57"/>
      <c r="G27" s="152"/>
      <c r="H27" s="152"/>
      <c r="I27" s="52"/>
      <c r="J27" s="52"/>
      <c r="K27" s="52"/>
      <c r="L27" s="52"/>
      <c r="M27" s="59" t="s">
        <v>532</v>
      </c>
      <c r="N27" s="59" t="s">
        <v>539</v>
      </c>
      <c r="O27" s="429"/>
      <c r="P27" s="154">
        <v>0</v>
      </c>
      <c r="Q27" s="154">
        <v>0</v>
      </c>
      <c r="R27" s="154">
        <v>0</v>
      </c>
      <c r="S27" s="154">
        <v>0</v>
      </c>
      <c r="T27" s="154">
        <v>0</v>
      </c>
      <c r="U27" s="154">
        <v>0</v>
      </c>
      <c r="V27" s="154">
        <v>0</v>
      </c>
      <c r="W27" s="194">
        <v>0</v>
      </c>
      <c r="X27" s="199"/>
      <c r="Y27" s="56"/>
      <c r="Z27" s="55"/>
      <c r="AA27" s="56"/>
      <c r="AB27" s="55"/>
      <c r="AC27" s="56"/>
      <c r="AD27" s="55"/>
      <c r="AE27" s="56"/>
    </row>
    <row r="28" spans="1:31">
      <c r="A28" s="52"/>
      <c r="B28" s="52"/>
      <c r="C28" s="52" t="s">
        <v>23</v>
      </c>
      <c r="D28" s="52" t="s">
        <v>563</v>
      </c>
      <c r="E28" s="152"/>
      <c r="F28" s="152"/>
      <c r="G28" s="57"/>
      <c r="H28" s="152"/>
      <c r="I28" s="52"/>
      <c r="J28" s="52"/>
      <c r="K28" s="52"/>
      <c r="L28" s="52"/>
      <c r="M28" s="59" t="s">
        <v>532</v>
      </c>
      <c r="N28" s="59" t="s">
        <v>539</v>
      </c>
      <c r="O28" s="429"/>
      <c r="P28" s="154">
        <v>0</v>
      </c>
      <c r="Q28" s="154">
        <v>0</v>
      </c>
      <c r="R28" s="154">
        <v>0</v>
      </c>
      <c r="S28" s="154">
        <v>0</v>
      </c>
      <c r="T28" s="154">
        <v>0</v>
      </c>
      <c r="U28" s="154">
        <v>0</v>
      </c>
      <c r="V28" s="154">
        <v>0</v>
      </c>
      <c r="W28" s="194">
        <v>0</v>
      </c>
      <c r="X28" s="199"/>
      <c r="Y28" s="56"/>
      <c r="Z28" s="55"/>
      <c r="AA28" s="56"/>
      <c r="AB28" s="55"/>
      <c r="AC28" s="56"/>
      <c r="AD28" s="55"/>
      <c r="AE28" s="56"/>
    </row>
    <row r="29" spans="1:31">
      <c r="A29" s="52"/>
      <c r="B29" s="52"/>
      <c r="C29" s="52" t="s">
        <v>25</v>
      </c>
      <c r="D29" s="52" t="s">
        <v>564</v>
      </c>
      <c r="E29" s="152"/>
      <c r="F29" s="152"/>
      <c r="G29" s="152"/>
      <c r="H29" s="57"/>
      <c r="I29" s="52"/>
      <c r="J29" s="52"/>
      <c r="K29" s="52"/>
      <c r="L29" s="52"/>
      <c r="M29" s="59" t="s">
        <v>532</v>
      </c>
      <c r="N29" s="59" t="s">
        <v>539</v>
      </c>
      <c r="O29" s="429"/>
      <c r="P29" s="154">
        <v>0</v>
      </c>
      <c r="Q29" s="154">
        <v>0</v>
      </c>
      <c r="R29" s="154">
        <v>0</v>
      </c>
      <c r="S29" s="154">
        <v>0</v>
      </c>
      <c r="T29" s="154">
        <v>0</v>
      </c>
      <c r="U29" s="154">
        <v>0</v>
      </c>
      <c r="V29" s="154">
        <v>0</v>
      </c>
      <c r="W29" s="194">
        <v>0</v>
      </c>
      <c r="X29" s="199"/>
      <c r="Y29" s="56"/>
      <c r="Z29" s="55"/>
      <c r="AA29" s="56"/>
      <c r="AB29" s="55"/>
      <c r="AC29" s="56"/>
      <c r="AD29" s="55"/>
      <c r="AE29" s="56"/>
    </row>
    <row r="30" spans="1:31" ht="31.15" customHeight="1" thickBot="1">
      <c r="A30" s="52"/>
      <c r="B30" s="53" t="s">
        <v>29</v>
      </c>
      <c r="C30" s="76"/>
      <c r="D30" s="501" t="s">
        <v>565</v>
      </c>
      <c r="E30" s="502"/>
      <c r="F30" s="502"/>
      <c r="G30" s="502"/>
      <c r="H30" s="502"/>
      <c r="I30" s="502"/>
      <c r="J30" s="502"/>
      <c r="K30" s="502"/>
      <c r="L30" s="502"/>
      <c r="M30" s="502"/>
      <c r="N30" s="503"/>
      <c r="O30" s="412" t="s">
        <v>566</v>
      </c>
      <c r="P30" s="85">
        <f>SUM(P31:P32)</f>
        <v>250</v>
      </c>
      <c r="Q30" s="85">
        <f t="shared" ref="Q30:AE30" si="9">SUM(Q31:Q32)</f>
        <v>0</v>
      </c>
      <c r="R30" s="85">
        <f t="shared" si="9"/>
        <v>0</v>
      </c>
      <c r="S30" s="85">
        <f t="shared" si="9"/>
        <v>0</v>
      </c>
      <c r="T30" s="85">
        <f t="shared" si="9"/>
        <v>0</v>
      </c>
      <c r="U30" s="85">
        <f t="shared" si="9"/>
        <v>0</v>
      </c>
      <c r="V30" s="85">
        <f t="shared" si="9"/>
        <v>0</v>
      </c>
      <c r="W30" s="184">
        <f t="shared" si="9"/>
        <v>0</v>
      </c>
      <c r="X30" s="218">
        <f t="shared" si="9"/>
        <v>0</v>
      </c>
      <c r="Y30" s="85">
        <f t="shared" si="9"/>
        <v>0</v>
      </c>
      <c r="Z30" s="85">
        <f t="shared" si="9"/>
        <v>0</v>
      </c>
      <c r="AA30" s="85">
        <f t="shared" si="9"/>
        <v>0</v>
      </c>
      <c r="AB30" s="85">
        <f t="shared" si="9"/>
        <v>0</v>
      </c>
      <c r="AC30" s="85">
        <f t="shared" si="9"/>
        <v>0</v>
      </c>
      <c r="AD30" s="85">
        <f t="shared" si="9"/>
        <v>0</v>
      </c>
      <c r="AE30" s="85">
        <f t="shared" si="9"/>
        <v>0</v>
      </c>
    </row>
    <row r="31" spans="1:31" ht="15" thickBot="1">
      <c r="A31" s="52"/>
      <c r="B31" s="52"/>
      <c r="C31" s="52" t="s">
        <v>19</v>
      </c>
      <c r="D31" s="52" t="s">
        <v>567</v>
      </c>
      <c r="E31" s="57"/>
      <c r="F31" s="152"/>
      <c r="G31" s="152"/>
      <c r="H31" s="152"/>
      <c r="I31" s="52"/>
      <c r="J31" s="52"/>
      <c r="K31" s="52"/>
      <c r="L31" s="52"/>
      <c r="M31" s="59" t="s">
        <v>532</v>
      </c>
      <c r="N31" s="59" t="s">
        <v>539</v>
      </c>
      <c r="O31" s="429"/>
      <c r="P31" s="154">
        <v>250</v>
      </c>
      <c r="Q31" s="154">
        <v>0</v>
      </c>
      <c r="R31" s="154">
        <v>0</v>
      </c>
      <c r="S31" s="154">
        <v>0</v>
      </c>
      <c r="T31" s="154">
        <v>0</v>
      </c>
      <c r="U31" s="154">
        <v>0</v>
      </c>
      <c r="V31" s="154">
        <v>0</v>
      </c>
      <c r="W31" s="194">
        <v>0</v>
      </c>
      <c r="X31" s="199"/>
      <c r="Y31" s="56"/>
      <c r="Z31" s="55"/>
      <c r="AA31" s="56"/>
      <c r="AB31" s="55"/>
      <c r="AC31" s="56"/>
      <c r="AD31" s="55"/>
      <c r="AE31" s="56"/>
    </row>
    <row r="32" spans="1:31" ht="15" thickBot="1">
      <c r="A32" s="52"/>
      <c r="B32" s="52"/>
      <c r="C32" s="52" t="s">
        <v>23</v>
      </c>
      <c r="D32" s="52" t="s">
        <v>568</v>
      </c>
      <c r="E32" s="57"/>
      <c r="F32" s="57"/>
      <c r="G32" s="57"/>
      <c r="H32" s="57"/>
      <c r="I32" s="52"/>
      <c r="J32" s="52"/>
      <c r="K32" s="52"/>
      <c r="L32" s="52"/>
      <c r="M32" s="59" t="s">
        <v>532</v>
      </c>
      <c r="N32" s="59" t="s">
        <v>539</v>
      </c>
      <c r="O32" s="429"/>
      <c r="P32" s="154">
        <v>0</v>
      </c>
      <c r="Q32" s="154">
        <v>0</v>
      </c>
      <c r="R32" s="154">
        <v>0</v>
      </c>
      <c r="S32" s="154">
        <v>0</v>
      </c>
      <c r="T32" s="154">
        <v>0</v>
      </c>
      <c r="U32" s="154">
        <v>0</v>
      </c>
      <c r="V32" s="154">
        <v>0</v>
      </c>
      <c r="W32" s="194">
        <v>0</v>
      </c>
      <c r="X32" s="199"/>
      <c r="Y32" s="56"/>
      <c r="Z32" s="55"/>
      <c r="AA32" s="56"/>
      <c r="AB32" s="55"/>
      <c r="AC32" s="56"/>
      <c r="AD32" s="55"/>
      <c r="AE32" s="56"/>
    </row>
    <row r="33" spans="1:31" ht="29.45" customHeight="1" thickBot="1">
      <c r="A33" s="52"/>
      <c r="B33" s="53" t="s">
        <v>194</v>
      </c>
      <c r="C33" s="76"/>
      <c r="D33" s="501" t="s">
        <v>569</v>
      </c>
      <c r="E33" s="502"/>
      <c r="F33" s="502"/>
      <c r="G33" s="502"/>
      <c r="H33" s="502"/>
      <c r="I33" s="502"/>
      <c r="J33" s="502"/>
      <c r="K33" s="502"/>
      <c r="L33" s="502"/>
      <c r="M33" s="502"/>
      <c r="N33" s="503"/>
      <c r="O33" s="412" t="s">
        <v>570</v>
      </c>
      <c r="P33" s="85">
        <f>SUM(P34:P35)</f>
        <v>0</v>
      </c>
      <c r="Q33" s="85">
        <f t="shared" ref="Q33:AE33" si="10">SUM(Q34:Q35)</f>
        <v>0</v>
      </c>
      <c r="R33" s="85">
        <f t="shared" si="10"/>
        <v>500</v>
      </c>
      <c r="S33" s="85">
        <f t="shared" si="10"/>
        <v>0</v>
      </c>
      <c r="T33" s="85">
        <f t="shared" si="10"/>
        <v>0</v>
      </c>
      <c r="U33" s="85">
        <f t="shared" si="10"/>
        <v>0</v>
      </c>
      <c r="V33" s="85">
        <f t="shared" si="10"/>
        <v>0</v>
      </c>
      <c r="W33" s="184">
        <f t="shared" si="10"/>
        <v>0</v>
      </c>
      <c r="X33" s="218">
        <f t="shared" si="10"/>
        <v>0</v>
      </c>
      <c r="Y33" s="85">
        <f t="shared" si="10"/>
        <v>0</v>
      </c>
      <c r="Z33" s="85">
        <f t="shared" si="10"/>
        <v>0</v>
      </c>
      <c r="AA33" s="85">
        <f t="shared" si="10"/>
        <v>0</v>
      </c>
      <c r="AB33" s="85">
        <f t="shared" si="10"/>
        <v>0</v>
      </c>
      <c r="AC33" s="85">
        <f t="shared" si="10"/>
        <v>0</v>
      </c>
      <c r="AD33" s="85">
        <f t="shared" si="10"/>
        <v>0</v>
      </c>
      <c r="AE33" s="85">
        <f t="shared" si="10"/>
        <v>0</v>
      </c>
    </row>
    <row r="34" spans="1:31" ht="29.45" thickBot="1">
      <c r="A34" s="52"/>
      <c r="B34" s="52"/>
      <c r="C34" s="52" t="s">
        <v>19</v>
      </c>
      <c r="D34" s="52" t="s">
        <v>571</v>
      </c>
      <c r="E34" s="152"/>
      <c r="F34" s="57"/>
      <c r="G34" s="152"/>
      <c r="H34" s="152"/>
      <c r="I34" s="52"/>
      <c r="J34" s="52"/>
      <c r="K34" s="52"/>
      <c r="L34" s="52"/>
      <c r="M34" s="59" t="s">
        <v>532</v>
      </c>
      <c r="N34" s="59" t="s">
        <v>533</v>
      </c>
      <c r="O34" s="429"/>
      <c r="P34" s="154">
        <v>0</v>
      </c>
      <c r="Q34" s="154">
        <v>0</v>
      </c>
      <c r="R34" s="154">
        <v>0</v>
      </c>
      <c r="S34" s="154">
        <v>0</v>
      </c>
      <c r="T34" s="154">
        <v>0</v>
      </c>
      <c r="U34" s="154">
        <v>0</v>
      </c>
      <c r="V34" s="154">
        <v>0</v>
      </c>
      <c r="W34" s="194">
        <v>0</v>
      </c>
      <c r="X34" s="199"/>
      <c r="Y34" s="56"/>
      <c r="Z34" s="55"/>
      <c r="AA34" s="56"/>
      <c r="AB34" s="55"/>
      <c r="AC34" s="56"/>
      <c r="AD34" s="55"/>
      <c r="AE34" s="56"/>
    </row>
    <row r="35" spans="1:31" ht="15" thickBot="1">
      <c r="A35" s="52"/>
      <c r="B35" s="52"/>
      <c r="C35" s="52" t="s">
        <v>23</v>
      </c>
      <c r="D35" s="52" t="s">
        <v>572</v>
      </c>
      <c r="E35" s="152"/>
      <c r="F35" s="57"/>
      <c r="G35" s="152"/>
      <c r="H35" s="152"/>
      <c r="I35" s="52"/>
      <c r="J35" s="52"/>
      <c r="K35" s="52"/>
      <c r="L35" s="52"/>
      <c r="M35" s="59" t="s">
        <v>532</v>
      </c>
      <c r="N35" s="59" t="s">
        <v>533</v>
      </c>
      <c r="O35" s="429"/>
      <c r="P35" s="154">
        <v>0</v>
      </c>
      <c r="Q35" s="154">
        <v>0</v>
      </c>
      <c r="R35" s="154">
        <v>500</v>
      </c>
      <c r="S35" s="154">
        <v>0</v>
      </c>
      <c r="T35" s="154">
        <v>0</v>
      </c>
      <c r="U35" s="154">
        <v>0</v>
      </c>
      <c r="V35" s="154">
        <v>0</v>
      </c>
      <c r="W35" s="194">
        <v>0</v>
      </c>
      <c r="X35" s="199"/>
      <c r="Y35" s="56"/>
      <c r="Z35" s="55"/>
      <c r="AA35" s="56"/>
      <c r="AB35" s="55"/>
      <c r="AC35" s="56"/>
      <c r="AD35" s="55"/>
      <c r="AE35" s="56"/>
    </row>
    <row r="36" spans="1:31" ht="29.45" customHeight="1" thickBot="1">
      <c r="A36" s="49" t="s">
        <v>233</v>
      </c>
      <c r="B36" s="50"/>
      <c r="C36" s="50"/>
      <c r="D36" s="471" t="s">
        <v>573</v>
      </c>
      <c r="E36" s="472"/>
      <c r="F36" s="472"/>
      <c r="G36" s="472"/>
      <c r="H36" s="472"/>
      <c r="I36" s="472"/>
      <c r="J36" s="472"/>
      <c r="K36" s="472"/>
      <c r="L36" s="472"/>
      <c r="M36" s="472"/>
      <c r="N36" s="472"/>
      <c r="O36" s="473"/>
      <c r="P36" s="84">
        <f>SUM(P37,P40,P44,P48)</f>
        <v>0</v>
      </c>
      <c r="Q36" s="84">
        <f t="shared" ref="Q36:AE36" si="11">SUM(Q37,Q40,Q44,Q48)</f>
        <v>0</v>
      </c>
      <c r="R36" s="84">
        <f t="shared" si="11"/>
        <v>0</v>
      </c>
      <c r="S36" s="84">
        <f t="shared" si="11"/>
        <v>0</v>
      </c>
      <c r="T36" s="84">
        <f t="shared" si="11"/>
        <v>500</v>
      </c>
      <c r="U36" s="84">
        <f t="shared" si="11"/>
        <v>0</v>
      </c>
      <c r="V36" s="84">
        <f t="shared" si="11"/>
        <v>2500</v>
      </c>
      <c r="W36" s="183">
        <f t="shared" si="11"/>
        <v>0</v>
      </c>
      <c r="X36" s="217">
        <f t="shared" si="11"/>
        <v>0</v>
      </c>
      <c r="Y36" s="84">
        <f t="shared" si="11"/>
        <v>0</v>
      </c>
      <c r="Z36" s="84">
        <f t="shared" si="11"/>
        <v>0</v>
      </c>
      <c r="AA36" s="84">
        <f t="shared" si="11"/>
        <v>0</v>
      </c>
      <c r="AB36" s="84">
        <f t="shared" si="11"/>
        <v>0</v>
      </c>
      <c r="AC36" s="84">
        <f t="shared" si="11"/>
        <v>0</v>
      </c>
      <c r="AD36" s="84">
        <f t="shared" si="11"/>
        <v>0</v>
      </c>
      <c r="AE36" s="84">
        <f t="shared" si="11"/>
        <v>0</v>
      </c>
    </row>
    <row r="37" spans="1:31" ht="30" customHeight="1" thickBot="1">
      <c r="A37" s="52"/>
      <c r="B37" s="53" t="s">
        <v>16</v>
      </c>
      <c r="C37" s="76"/>
      <c r="D37" s="571" t="s">
        <v>574</v>
      </c>
      <c r="E37" s="572"/>
      <c r="F37" s="572"/>
      <c r="G37" s="572"/>
      <c r="H37" s="572"/>
      <c r="I37" s="572"/>
      <c r="J37" s="572"/>
      <c r="K37" s="572"/>
      <c r="L37" s="572"/>
      <c r="M37" s="572"/>
      <c r="N37" s="573"/>
      <c r="O37" s="427" t="s">
        <v>575</v>
      </c>
      <c r="P37" s="85">
        <f>SUM(P38:P39)</f>
        <v>0</v>
      </c>
      <c r="Q37" s="85">
        <f t="shared" ref="Q37:AE37" si="12">SUM(Q38:Q39)</f>
        <v>0</v>
      </c>
      <c r="R37" s="85">
        <f t="shared" si="12"/>
        <v>0</v>
      </c>
      <c r="S37" s="85">
        <f t="shared" si="12"/>
        <v>0</v>
      </c>
      <c r="T37" s="85">
        <f t="shared" si="12"/>
        <v>0</v>
      </c>
      <c r="U37" s="85">
        <f t="shared" si="12"/>
        <v>0</v>
      </c>
      <c r="V37" s="85">
        <f t="shared" si="12"/>
        <v>0</v>
      </c>
      <c r="W37" s="184">
        <f t="shared" si="12"/>
        <v>0</v>
      </c>
      <c r="X37" s="218">
        <f t="shared" si="12"/>
        <v>0</v>
      </c>
      <c r="Y37" s="85">
        <f t="shared" si="12"/>
        <v>0</v>
      </c>
      <c r="Z37" s="85">
        <f t="shared" si="12"/>
        <v>0</v>
      </c>
      <c r="AA37" s="85">
        <f t="shared" si="12"/>
        <v>0</v>
      </c>
      <c r="AB37" s="85">
        <f t="shared" si="12"/>
        <v>0</v>
      </c>
      <c r="AC37" s="85">
        <f t="shared" si="12"/>
        <v>0</v>
      </c>
      <c r="AD37" s="85">
        <f t="shared" si="12"/>
        <v>0</v>
      </c>
      <c r="AE37" s="85">
        <f t="shared" si="12"/>
        <v>0</v>
      </c>
    </row>
    <row r="38" spans="1:31" ht="29.25" customHeight="1" thickBot="1">
      <c r="A38" s="52"/>
      <c r="B38" s="52"/>
      <c r="C38" s="52" t="s">
        <v>19</v>
      </c>
      <c r="D38" s="52" t="s">
        <v>576</v>
      </c>
      <c r="E38" s="167"/>
      <c r="F38" s="289"/>
      <c r="G38" s="290"/>
      <c r="H38" s="289"/>
      <c r="I38" s="168"/>
      <c r="J38" s="169"/>
      <c r="K38" s="52"/>
      <c r="L38" s="52"/>
      <c r="M38" s="59" t="s">
        <v>532</v>
      </c>
      <c r="N38" s="59" t="s">
        <v>577</v>
      </c>
      <c r="O38" s="429"/>
      <c r="P38" s="154">
        <v>0</v>
      </c>
      <c r="Q38" s="154">
        <v>0</v>
      </c>
      <c r="R38" s="154">
        <v>0</v>
      </c>
      <c r="S38" s="154">
        <v>0</v>
      </c>
      <c r="T38" s="154">
        <v>0</v>
      </c>
      <c r="U38" s="154">
        <v>0</v>
      </c>
      <c r="V38" s="154">
        <v>0</v>
      </c>
      <c r="W38" s="194">
        <v>0</v>
      </c>
      <c r="X38" s="199"/>
      <c r="Y38" s="56"/>
      <c r="Z38" s="55"/>
      <c r="AA38" s="56"/>
      <c r="AB38" s="55"/>
      <c r="AC38" s="56"/>
      <c r="AD38" s="55"/>
      <c r="AE38" s="56"/>
    </row>
    <row r="39" spans="1:31" ht="15" thickBot="1">
      <c r="A39" s="52"/>
      <c r="B39" s="52"/>
      <c r="C39" s="67" t="s">
        <v>23</v>
      </c>
      <c r="D39" s="67" t="s">
        <v>578</v>
      </c>
      <c r="E39" s="292"/>
      <c r="F39" s="170"/>
      <c r="G39" s="291"/>
      <c r="H39" s="289"/>
      <c r="I39" s="168"/>
      <c r="J39" s="397"/>
      <c r="K39" s="67"/>
      <c r="L39" s="67"/>
      <c r="M39" s="69" t="s">
        <v>532</v>
      </c>
      <c r="N39" s="69" t="s">
        <v>577</v>
      </c>
      <c r="O39" s="438"/>
      <c r="P39" s="154">
        <v>0</v>
      </c>
      <c r="Q39" s="154">
        <v>0</v>
      </c>
      <c r="R39" s="154">
        <v>0</v>
      </c>
      <c r="S39" s="154">
        <v>0</v>
      </c>
      <c r="T39" s="154">
        <v>0</v>
      </c>
      <c r="U39" s="154">
        <v>0</v>
      </c>
      <c r="V39" s="154">
        <v>0</v>
      </c>
      <c r="W39" s="194">
        <v>0</v>
      </c>
      <c r="X39" s="199"/>
      <c r="Y39" s="56"/>
      <c r="Z39" s="55"/>
      <c r="AA39" s="56"/>
      <c r="AB39" s="55"/>
      <c r="AC39" s="56"/>
      <c r="AD39" s="55"/>
      <c r="AE39" s="56"/>
    </row>
    <row r="40" spans="1:31" ht="29.45" customHeight="1" thickBot="1">
      <c r="A40" s="52"/>
      <c r="B40" s="53" t="s">
        <v>29</v>
      </c>
      <c r="C40" s="76"/>
      <c r="D40" s="501" t="s">
        <v>579</v>
      </c>
      <c r="E40" s="502"/>
      <c r="F40" s="502"/>
      <c r="G40" s="502"/>
      <c r="H40" s="502"/>
      <c r="I40" s="502"/>
      <c r="J40" s="502"/>
      <c r="K40" s="502"/>
      <c r="L40" s="502"/>
      <c r="M40" s="502"/>
      <c r="N40" s="503"/>
      <c r="O40" s="412" t="s">
        <v>580</v>
      </c>
      <c r="P40" s="85">
        <f>SUM(P41:P43)</f>
        <v>0</v>
      </c>
      <c r="Q40" s="85">
        <f t="shared" ref="Q40:AE40" si="13">SUM(Q41:Q43)</f>
        <v>0</v>
      </c>
      <c r="R40" s="85">
        <f t="shared" si="13"/>
        <v>0</v>
      </c>
      <c r="S40" s="85">
        <f t="shared" si="13"/>
        <v>0</v>
      </c>
      <c r="T40" s="85">
        <f t="shared" si="13"/>
        <v>0</v>
      </c>
      <c r="U40" s="85">
        <f t="shared" si="13"/>
        <v>0</v>
      </c>
      <c r="V40" s="85">
        <f t="shared" si="13"/>
        <v>0</v>
      </c>
      <c r="W40" s="184">
        <f t="shared" si="13"/>
        <v>0</v>
      </c>
      <c r="X40" s="218">
        <f t="shared" si="13"/>
        <v>0</v>
      </c>
      <c r="Y40" s="85">
        <f t="shared" si="13"/>
        <v>0</v>
      </c>
      <c r="Z40" s="85">
        <f t="shared" si="13"/>
        <v>0</v>
      </c>
      <c r="AA40" s="85">
        <f t="shared" si="13"/>
        <v>0</v>
      </c>
      <c r="AB40" s="85">
        <f t="shared" si="13"/>
        <v>0</v>
      </c>
      <c r="AC40" s="85">
        <f t="shared" si="13"/>
        <v>0</v>
      </c>
      <c r="AD40" s="85">
        <f t="shared" si="13"/>
        <v>0</v>
      </c>
      <c r="AE40" s="85">
        <f t="shared" si="13"/>
        <v>0</v>
      </c>
    </row>
    <row r="41" spans="1:31" ht="15" thickBot="1">
      <c r="A41" s="52"/>
      <c r="B41" s="52"/>
      <c r="C41" s="52" t="s">
        <v>19</v>
      </c>
      <c r="D41" s="52" t="s">
        <v>581</v>
      </c>
      <c r="E41" s="152"/>
      <c r="F41" s="57"/>
      <c r="G41" s="57"/>
      <c r="H41" s="152"/>
      <c r="I41" s="52"/>
      <c r="J41" s="52"/>
      <c r="K41" s="52"/>
      <c r="L41" s="52"/>
      <c r="M41" s="59" t="s">
        <v>532</v>
      </c>
      <c r="N41" s="59" t="s">
        <v>577</v>
      </c>
      <c r="O41" s="429"/>
      <c r="P41" s="154">
        <v>0</v>
      </c>
      <c r="Q41" s="154">
        <v>0</v>
      </c>
      <c r="R41" s="154">
        <v>0</v>
      </c>
      <c r="S41" s="154">
        <v>0</v>
      </c>
      <c r="T41" s="154">
        <v>0</v>
      </c>
      <c r="U41" s="154">
        <v>0</v>
      </c>
      <c r="V41" s="154">
        <v>0</v>
      </c>
      <c r="W41" s="194">
        <v>0</v>
      </c>
      <c r="X41" s="199"/>
      <c r="Y41" s="56"/>
      <c r="Z41" s="55"/>
      <c r="AA41" s="56"/>
      <c r="AB41" s="55"/>
      <c r="AC41" s="56"/>
      <c r="AD41" s="55"/>
      <c r="AE41" s="56"/>
    </row>
    <row r="42" spans="1:31" ht="15" thickBot="1">
      <c r="A42" s="52"/>
      <c r="B42" s="52"/>
      <c r="C42" s="52" t="s">
        <v>23</v>
      </c>
      <c r="D42" s="52" t="s">
        <v>582</v>
      </c>
      <c r="E42" s="152"/>
      <c r="F42" s="152"/>
      <c r="G42" s="57"/>
      <c r="H42" s="152"/>
      <c r="I42" s="52"/>
      <c r="J42" s="52"/>
      <c r="K42" s="52"/>
      <c r="L42" s="52"/>
      <c r="M42" s="59" t="s">
        <v>532</v>
      </c>
      <c r="N42" s="59" t="s">
        <v>577</v>
      </c>
      <c r="O42" s="429"/>
      <c r="P42" s="154">
        <v>0</v>
      </c>
      <c r="Q42" s="154">
        <v>0</v>
      </c>
      <c r="R42" s="154">
        <v>0</v>
      </c>
      <c r="S42" s="154">
        <v>0</v>
      </c>
      <c r="T42" s="154">
        <v>0</v>
      </c>
      <c r="U42" s="154">
        <v>0</v>
      </c>
      <c r="V42" s="154">
        <v>0</v>
      </c>
      <c r="W42" s="194">
        <v>0</v>
      </c>
      <c r="X42" s="199"/>
      <c r="Y42" s="56"/>
      <c r="Z42" s="55"/>
      <c r="AA42" s="56"/>
      <c r="AB42" s="55"/>
      <c r="AC42" s="56"/>
      <c r="AD42" s="55"/>
      <c r="AE42" s="56"/>
    </row>
    <row r="43" spans="1:31" ht="15" thickBot="1">
      <c r="A43" s="52"/>
      <c r="B43" s="52"/>
      <c r="C43" s="52" t="s">
        <v>25</v>
      </c>
      <c r="D43" s="52" t="s">
        <v>583</v>
      </c>
      <c r="E43" s="152"/>
      <c r="F43" s="152"/>
      <c r="G43" s="152"/>
      <c r="H43" s="57"/>
      <c r="I43" s="52"/>
      <c r="J43" s="52"/>
      <c r="K43" s="52"/>
      <c r="L43" s="52"/>
      <c r="M43" s="59" t="s">
        <v>532</v>
      </c>
      <c r="N43" s="59" t="s">
        <v>577</v>
      </c>
      <c r="O43" s="429"/>
      <c r="P43" s="154">
        <v>0</v>
      </c>
      <c r="Q43" s="154">
        <v>0</v>
      </c>
      <c r="R43" s="154">
        <v>0</v>
      </c>
      <c r="S43" s="154">
        <v>0</v>
      </c>
      <c r="T43" s="154">
        <v>0</v>
      </c>
      <c r="U43" s="154">
        <v>0</v>
      </c>
      <c r="V43" s="154">
        <v>0</v>
      </c>
      <c r="W43" s="194">
        <v>0</v>
      </c>
      <c r="X43" s="199"/>
      <c r="Y43" s="56"/>
      <c r="Z43" s="55"/>
      <c r="AA43" s="56"/>
      <c r="AB43" s="55"/>
      <c r="AC43" s="56"/>
      <c r="AD43" s="55"/>
      <c r="AE43" s="56"/>
    </row>
    <row r="44" spans="1:31" ht="28.9" customHeight="1" thickBot="1">
      <c r="A44" s="52"/>
      <c r="B44" s="53" t="s">
        <v>194</v>
      </c>
      <c r="C44" s="53"/>
      <c r="D44" s="501" t="s">
        <v>584</v>
      </c>
      <c r="E44" s="502"/>
      <c r="F44" s="502"/>
      <c r="G44" s="502"/>
      <c r="H44" s="502"/>
      <c r="I44" s="502"/>
      <c r="J44" s="502"/>
      <c r="K44" s="502"/>
      <c r="L44" s="502"/>
      <c r="M44" s="502"/>
      <c r="N44" s="503"/>
      <c r="O44" s="412" t="s">
        <v>585</v>
      </c>
      <c r="P44" s="85">
        <f>SUM(P45:P47)</f>
        <v>0</v>
      </c>
      <c r="Q44" s="85">
        <f t="shared" ref="Q44:AE44" si="14">SUM(Q45:Q47)</f>
        <v>0</v>
      </c>
      <c r="R44" s="85">
        <f t="shared" si="14"/>
        <v>0</v>
      </c>
      <c r="S44" s="85">
        <f t="shared" si="14"/>
        <v>0</v>
      </c>
      <c r="T44" s="85">
        <f t="shared" si="14"/>
        <v>500</v>
      </c>
      <c r="U44" s="85">
        <f t="shared" si="14"/>
        <v>0</v>
      </c>
      <c r="V44" s="85">
        <f t="shared" si="14"/>
        <v>2500</v>
      </c>
      <c r="W44" s="184">
        <f t="shared" si="14"/>
        <v>0</v>
      </c>
      <c r="X44" s="218">
        <f t="shared" si="14"/>
        <v>0</v>
      </c>
      <c r="Y44" s="85">
        <f t="shared" si="14"/>
        <v>0</v>
      </c>
      <c r="Z44" s="85">
        <f t="shared" si="14"/>
        <v>0</v>
      </c>
      <c r="AA44" s="85">
        <f t="shared" si="14"/>
        <v>0</v>
      </c>
      <c r="AB44" s="85">
        <f t="shared" si="14"/>
        <v>0</v>
      </c>
      <c r="AC44" s="85">
        <f t="shared" si="14"/>
        <v>0</v>
      </c>
      <c r="AD44" s="85">
        <f t="shared" si="14"/>
        <v>0</v>
      </c>
      <c r="AE44" s="85">
        <f t="shared" si="14"/>
        <v>0</v>
      </c>
    </row>
    <row r="45" spans="1:31" ht="15" thickBot="1">
      <c r="A45" s="52"/>
      <c r="B45" s="82"/>
      <c r="C45" s="52" t="s">
        <v>19</v>
      </c>
      <c r="D45" s="75" t="s">
        <v>586</v>
      </c>
      <c r="E45" s="152"/>
      <c r="F45" s="57"/>
      <c r="G45" s="152"/>
      <c r="H45" s="152"/>
      <c r="I45" s="77"/>
      <c r="J45" s="77"/>
      <c r="K45" s="77"/>
      <c r="L45" s="77"/>
      <c r="M45" s="59" t="s">
        <v>532</v>
      </c>
      <c r="N45" s="59" t="s">
        <v>577</v>
      </c>
      <c r="O45" s="429"/>
      <c r="P45" s="154">
        <v>0</v>
      </c>
      <c r="Q45" s="154">
        <v>0</v>
      </c>
      <c r="R45" s="154">
        <v>0</v>
      </c>
      <c r="S45" s="154">
        <v>0</v>
      </c>
      <c r="T45" s="154">
        <v>0</v>
      </c>
      <c r="U45" s="154">
        <v>0</v>
      </c>
      <c r="V45" s="154">
        <v>0</v>
      </c>
      <c r="W45" s="194">
        <v>0</v>
      </c>
      <c r="X45" s="199"/>
      <c r="Y45" s="56"/>
      <c r="Z45" s="55"/>
      <c r="AA45" s="56"/>
      <c r="AB45" s="55"/>
      <c r="AC45" s="56"/>
      <c r="AD45" s="55"/>
      <c r="AE45" s="56"/>
    </row>
    <row r="46" spans="1:31" ht="15" thickBot="1">
      <c r="A46" s="52"/>
      <c r="B46" s="52"/>
      <c r="C46" s="52" t="s">
        <v>23</v>
      </c>
      <c r="D46" s="52" t="s">
        <v>587</v>
      </c>
      <c r="E46" s="152"/>
      <c r="F46" s="152"/>
      <c r="G46" s="57"/>
      <c r="H46" s="152"/>
      <c r="I46" s="52"/>
      <c r="J46" s="75"/>
      <c r="K46" s="52"/>
      <c r="L46" s="52"/>
      <c r="M46" s="59" t="s">
        <v>532</v>
      </c>
      <c r="N46" s="59" t="s">
        <v>577</v>
      </c>
      <c r="O46" s="429"/>
      <c r="P46" s="154">
        <v>0</v>
      </c>
      <c r="Q46" s="154">
        <v>0</v>
      </c>
      <c r="R46" s="154">
        <v>0</v>
      </c>
      <c r="S46" s="154">
        <v>0</v>
      </c>
      <c r="T46" s="154">
        <v>500</v>
      </c>
      <c r="U46" s="154">
        <v>0</v>
      </c>
      <c r="V46" s="154">
        <v>0</v>
      </c>
      <c r="W46" s="194">
        <v>0</v>
      </c>
      <c r="X46" s="199"/>
      <c r="Y46" s="56"/>
      <c r="Z46" s="55"/>
      <c r="AA46" s="56"/>
      <c r="AB46" s="55"/>
      <c r="AC46" s="56"/>
      <c r="AD46" s="55"/>
      <c r="AE46" s="56"/>
    </row>
    <row r="47" spans="1:31" ht="15" thickBot="1">
      <c r="A47" s="52"/>
      <c r="B47" s="52"/>
      <c r="C47" s="52" t="s">
        <v>25</v>
      </c>
      <c r="D47" s="52" t="s">
        <v>588</v>
      </c>
      <c r="E47" s="152"/>
      <c r="F47" s="152"/>
      <c r="G47" s="152"/>
      <c r="H47" s="57"/>
      <c r="I47" s="52"/>
      <c r="J47" s="52"/>
      <c r="K47" s="52"/>
      <c r="L47" s="52"/>
      <c r="M47" s="59" t="s">
        <v>532</v>
      </c>
      <c r="N47" s="59" t="s">
        <v>577</v>
      </c>
      <c r="O47" s="429"/>
      <c r="P47" s="154">
        <v>0</v>
      </c>
      <c r="Q47" s="154">
        <v>0</v>
      </c>
      <c r="R47" s="154">
        <v>0</v>
      </c>
      <c r="S47" s="154">
        <v>0</v>
      </c>
      <c r="T47" s="154">
        <v>0</v>
      </c>
      <c r="U47" s="154">
        <v>0</v>
      </c>
      <c r="V47" s="154">
        <v>2500</v>
      </c>
      <c r="W47" s="194">
        <v>0</v>
      </c>
      <c r="X47" s="199"/>
      <c r="Y47" s="56"/>
      <c r="Z47" s="55"/>
      <c r="AA47" s="56"/>
      <c r="AB47" s="55"/>
      <c r="AC47" s="56"/>
      <c r="AD47" s="55"/>
      <c r="AE47" s="56"/>
    </row>
    <row r="48" spans="1:31" ht="29.45" customHeight="1" thickBot="1">
      <c r="A48" s="52"/>
      <c r="B48" s="53" t="s">
        <v>200</v>
      </c>
      <c r="C48" s="53"/>
      <c r="D48" s="501" t="s">
        <v>589</v>
      </c>
      <c r="E48" s="502"/>
      <c r="F48" s="502"/>
      <c r="G48" s="502"/>
      <c r="H48" s="502"/>
      <c r="I48" s="502"/>
      <c r="J48" s="502"/>
      <c r="K48" s="502"/>
      <c r="L48" s="502"/>
      <c r="M48" s="502"/>
      <c r="N48" s="503"/>
      <c r="O48" s="412" t="s">
        <v>590</v>
      </c>
      <c r="P48" s="85">
        <f>SUM(P49:P52)</f>
        <v>0</v>
      </c>
      <c r="Q48" s="85">
        <f t="shared" ref="Q48:AE48" si="15">SUM(Q49:Q52)</f>
        <v>0</v>
      </c>
      <c r="R48" s="85">
        <f t="shared" si="15"/>
        <v>0</v>
      </c>
      <c r="S48" s="85">
        <f t="shared" si="15"/>
        <v>0</v>
      </c>
      <c r="T48" s="85">
        <f t="shared" si="15"/>
        <v>0</v>
      </c>
      <c r="U48" s="85">
        <f t="shared" si="15"/>
        <v>0</v>
      </c>
      <c r="V48" s="85">
        <f t="shared" si="15"/>
        <v>0</v>
      </c>
      <c r="W48" s="184">
        <f t="shared" si="15"/>
        <v>0</v>
      </c>
      <c r="X48" s="218">
        <f t="shared" si="15"/>
        <v>0</v>
      </c>
      <c r="Y48" s="85">
        <f t="shared" si="15"/>
        <v>0</v>
      </c>
      <c r="Z48" s="85">
        <f t="shared" si="15"/>
        <v>0</v>
      </c>
      <c r="AA48" s="85">
        <f t="shared" si="15"/>
        <v>0</v>
      </c>
      <c r="AB48" s="85">
        <f t="shared" si="15"/>
        <v>0</v>
      </c>
      <c r="AC48" s="85">
        <f t="shared" si="15"/>
        <v>0</v>
      </c>
      <c r="AD48" s="85">
        <f t="shared" si="15"/>
        <v>0</v>
      </c>
      <c r="AE48" s="85">
        <f t="shared" si="15"/>
        <v>0</v>
      </c>
    </row>
    <row r="49" spans="1:31" ht="15" thickBot="1">
      <c r="A49" s="52"/>
      <c r="B49" s="82"/>
      <c r="C49" s="52" t="s">
        <v>19</v>
      </c>
      <c r="D49" s="52" t="s">
        <v>591</v>
      </c>
      <c r="E49" s="152"/>
      <c r="F49" s="152"/>
      <c r="G49" s="57"/>
      <c r="H49" s="152"/>
      <c r="I49" s="77"/>
      <c r="J49" s="77"/>
      <c r="K49" s="77"/>
      <c r="L49" s="77"/>
      <c r="M49" s="59" t="s">
        <v>532</v>
      </c>
      <c r="N49" s="59" t="s">
        <v>533</v>
      </c>
      <c r="O49" s="429"/>
      <c r="P49" s="154">
        <v>0</v>
      </c>
      <c r="Q49" s="154">
        <v>0</v>
      </c>
      <c r="R49" s="154">
        <v>0</v>
      </c>
      <c r="S49" s="154">
        <v>0</v>
      </c>
      <c r="T49" s="154">
        <v>0</v>
      </c>
      <c r="U49" s="154">
        <v>0</v>
      </c>
      <c r="V49" s="154">
        <v>0</v>
      </c>
      <c r="W49" s="194">
        <v>0</v>
      </c>
      <c r="X49" s="199"/>
      <c r="Y49" s="56"/>
      <c r="Z49" s="55"/>
      <c r="AA49" s="56"/>
      <c r="AB49" s="55"/>
      <c r="AC49" s="56"/>
      <c r="AD49" s="55"/>
      <c r="AE49" s="56"/>
    </row>
    <row r="50" spans="1:31" ht="15" thickBot="1">
      <c r="A50" s="52"/>
      <c r="B50" s="82"/>
      <c r="C50" s="52" t="s">
        <v>23</v>
      </c>
      <c r="D50" s="52" t="s">
        <v>578</v>
      </c>
      <c r="E50" s="152"/>
      <c r="F50" s="152"/>
      <c r="G50" s="57"/>
      <c r="H50" s="152"/>
      <c r="I50" s="77"/>
      <c r="J50" s="77"/>
      <c r="K50" s="77"/>
      <c r="L50" s="77"/>
      <c r="M50" s="59" t="s">
        <v>532</v>
      </c>
      <c r="N50" s="59" t="s">
        <v>533</v>
      </c>
      <c r="O50" s="429"/>
      <c r="P50" s="154">
        <v>0</v>
      </c>
      <c r="Q50" s="154">
        <v>0</v>
      </c>
      <c r="R50" s="154">
        <v>0</v>
      </c>
      <c r="S50" s="154">
        <v>0</v>
      </c>
      <c r="T50" s="154">
        <v>0</v>
      </c>
      <c r="U50" s="154">
        <v>0</v>
      </c>
      <c r="V50" s="154">
        <v>0</v>
      </c>
      <c r="W50" s="194">
        <v>0</v>
      </c>
      <c r="X50" s="199"/>
      <c r="Y50" s="56"/>
      <c r="Z50" s="55"/>
      <c r="AA50" s="56"/>
      <c r="AB50" s="55"/>
      <c r="AC50" s="56"/>
      <c r="AD50" s="55"/>
      <c r="AE50" s="56"/>
    </row>
    <row r="51" spans="1:31" ht="29.45" thickBot="1">
      <c r="A51" s="52"/>
      <c r="B51" s="82"/>
      <c r="C51" s="52" t="s">
        <v>25</v>
      </c>
      <c r="D51" s="52" t="s">
        <v>592</v>
      </c>
      <c r="E51" s="152"/>
      <c r="F51" s="152"/>
      <c r="G51" s="152"/>
      <c r="H51" s="57"/>
      <c r="I51" s="77"/>
      <c r="J51" s="77"/>
      <c r="K51" s="77"/>
      <c r="L51" s="77"/>
      <c r="M51" s="59" t="s">
        <v>532</v>
      </c>
      <c r="N51" s="59" t="s">
        <v>533</v>
      </c>
      <c r="O51" s="429"/>
      <c r="P51" s="154">
        <v>0</v>
      </c>
      <c r="Q51" s="154">
        <v>0</v>
      </c>
      <c r="R51" s="154">
        <v>0</v>
      </c>
      <c r="S51" s="154">
        <v>0</v>
      </c>
      <c r="T51" s="154">
        <v>0</v>
      </c>
      <c r="U51" s="154">
        <v>0</v>
      </c>
      <c r="V51" s="154">
        <v>0</v>
      </c>
      <c r="W51" s="194">
        <v>0</v>
      </c>
      <c r="X51" s="199"/>
      <c r="Y51" s="56"/>
      <c r="Z51" s="55"/>
      <c r="AA51" s="56"/>
      <c r="AB51" s="55"/>
      <c r="AC51" s="56"/>
      <c r="AD51" s="55"/>
      <c r="AE51" s="56"/>
    </row>
    <row r="52" spans="1:31" ht="15" thickBot="1">
      <c r="A52" s="52"/>
      <c r="B52" s="82"/>
      <c r="C52" s="52" t="s">
        <v>27</v>
      </c>
      <c r="D52" s="52" t="s">
        <v>593</v>
      </c>
      <c r="E52" s="152"/>
      <c r="F52" s="152"/>
      <c r="G52" s="152"/>
      <c r="H52" s="57"/>
      <c r="I52" s="77"/>
      <c r="J52" s="77"/>
      <c r="K52" s="77"/>
      <c r="L52" s="77"/>
      <c r="M52" s="59" t="s">
        <v>532</v>
      </c>
      <c r="N52" s="59" t="s">
        <v>533</v>
      </c>
      <c r="O52" s="429"/>
      <c r="P52" s="154">
        <v>0</v>
      </c>
      <c r="Q52" s="154">
        <v>0</v>
      </c>
      <c r="R52" s="154">
        <v>0</v>
      </c>
      <c r="S52" s="154">
        <v>0</v>
      </c>
      <c r="T52" s="154">
        <v>0</v>
      </c>
      <c r="U52" s="154">
        <v>0</v>
      </c>
      <c r="V52" s="154">
        <v>0</v>
      </c>
      <c r="W52" s="194">
        <v>0</v>
      </c>
      <c r="X52" s="199"/>
      <c r="Y52" s="56"/>
      <c r="Z52" s="55"/>
      <c r="AA52" s="56"/>
      <c r="AB52" s="55"/>
      <c r="AC52" s="56"/>
      <c r="AD52" s="55"/>
      <c r="AE52" s="56"/>
    </row>
    <row r="53" spans="1:31" ht="15" customHeight="1" thickBot="1">
      <c r="A53" s="95" t="s">
        <v>322</v>
      </c>
      <c r="B53" s="95"/>
      <c r="C53" s="95"/>
      <c r="D53" s="513" t="s">
        <v>154</v>
      </c>
      <c r="E53" s="514"/>
      <c r="F53" s="514"/>
      <c r="G53" s="514"/>
      <c r="H53" s="514"/>
      <c r="I53" s="514"/>
      <c r="J53" s="514"/>
      <c r="K53" s="514"/>
      <c r="L53" s="514"/>
      <c r="M53" s="514"/>
      <c r="N53" s="515"/>
      <c r="O53" s="415"/>
      <c r="P53" s="171">
        <f>SUM(P54,P56,P58)</f>
        <v>20000</v>
      </c>
      <c r="Q53" s="171">
        <f t="shared" ref="Q53:AE53" si="16">SUM(Q54,Q56,Q58)</f>
        <v>37600</v>
      </c>
      <c r="R53" s="171">
        <f t="shared" si="16"/>
        <v>22000</v>
      </c>
      <c r="S53" s="171">
        <f t="shared" si="16"/>
        <v>40600</v>
      </c>
      <c r="T53" s="171">
        <f t="shared" si="16"/>
        <v>24000</v>
      </c>
      <c r="U53" s="171">
        <f t="shared" si="16"/>
        <v>43500</v>
      </c>
      <c r="V53" s="171">
        <f t="shared" si="16"/>
        <v>26000</v>
      </c>
      <c r="W53" s="313">
        <f t="shared" si="16"/>
        <v>44000</v>
      </c>
      <c r="X53" s="312">
        <f t="shared" si="16"/>
        <v>0</v>
      </c>
      <c r="Y53" s="171">
        <f t="shared" si="16"/>
        <v>0</v>
      </c>
      <c r="Z53" s="171">
        <f t="shared" si="16"/>
        <v>0</v>
      </c>
      <c r="AA53" s="171">
        <f t="shared" si="16"/>
        <v>0</v>
      </c>
      <c r="AB53" s="171">
        <f t="shared" si="16"/>
        <v>0</v>
      </c>
      <c r="AC53" s="171">
        <f t="shared" si="16"/>
        <v>0</v>
      </c>
      <c r="AD53" s="171">
        <f t="shared" si="16"/>
        <v>0</v>
      </c>
      <c r="AE53" s="171">
        <f t="shared" si="16"/>
        <v>0</v>
      </c>
    </row>
    <row r="54" spans="1:31" ht="15" thickBot="1">
      <c r="A54" s="82"/>
      <c r="B54" s="97" t="s">
        <v>323</v>
      </c>
      <c r="C54" s="97"/>
      <c r="D54" s="568" t="s">
        <v>594</v>
      </c>
      <c r="E54" s="569"/>
      <c r="F54" s="569"/>
      <c r="G54" s="569"/>
      <c r="H54" s="569"/>
      <c r="I54" s="569"/>
      <c r="J54" s="569"/>
      <c r="K54" s="569"/>
      <c r="L54" s="569"/>
      <c r="M54" s="569"/>
      <c r="N54" s="570"/>
      <c r="O54" s="426"/>
      <c r="P54" s="98">
        <f>P55</f>
        <v>20000</v>
      </c>
      <c r="Q54" s="98">
        <f t="shared" ref="Q54:AE54" si="17">Q55</f>
        <v>0</v>
      </c>
      <c r="R54" s="98">
        <f t="shared" si="17"/>
        <v>22000</v>
      </c>
      <c r="S54" s="98">
        <f t="shared" si="17"/>
        <v>0</v>
      </c>
      <c r="T54" s="98">
        <f t="shared" si="17"/>
        <v>24000</v>
      </c>
      <c r="U54" s="98">
        <f t="shared" si="17"/>
        <v>0</v>
      </c>
      <c r="V54" s="98">
        <f t="shared" si="17"/>
        <v>26000</v>
      </c>
      <c r="W54" s="228">
        <f t="shared" si="17"/>
        <v>0</v>
      </c>
      <c r="X54" s="227">
        <f t="shared" si="17"/>
        <v>0</v>
      </c>
      <c r="Y54" s="98">
        <f t="shared" si="17"/>
        <v>0</v>
      </c>
      <c r="Z54" s="98">
        <f t="shared" si="17"/>
        <v>0</v>
      </c>
      <c r="AA54" s="98">
        <f t="shared" si="17"/>
        <v>0</v>
      </c>
      <c r="AB54" s="98">
        <f t="shared" si="17"/>
        <v>0</v>
      </c>
      <c r="AC54" s="98">
        <f t="shared" si="17"/>
        <v>0</v>
      </c>
      <c r="AD54" s="98">
        <f t="shared" si="17"/>
        <v>0</v>
      </c>
      <c r="AE54" s="98">
        <f t="shared" si="17"/>
        <v>0</v>
      </c>
    </row>
    <row r="55" spans="1:31" ht="15" thickBot="1">
      <c r="A55" s="52"/>
      <c r="B55" s="52"/>
      <c r="C55" s="52" t="s">
        <v>19</v>
      </c>
      <c r="D55" s="52" t="s">
        <v>595</v>
      </c>
      <c r="E55" s="52"/>
      <c r="F55" s="52"/>
      <c r="G55" s="52"/>
      <c r="H55" s="52"/>
      <c r="I55" s="52"/>
      <c r="J55" s="52"/>
      <c r="K55" s="52"/>
      <c r="L55" s="52"/>
      <c r="M55" s="59"/>
      <c r="N55" s="59" t="s">
        <v>545</v>
      </c>
      <c r="O55" s="86"/>
      <c r="P55" s="154">
        <v>20000</v>
      </c>
      <c r="Q55" s="154">
        <v>0</v>
      </c>
      <c r="R55" s="154">
        <v>22000</v>
      </c>
      <c r="S55" s="154">
        <v>0</v>
      </c>
      <c r="T55" s="154">
        <v>24000</v>
      </c>
      <c r="U55" s="154">
        <v>0</v>
      </c>
      <c r="V55" s="154">
        <v>26000</v>
      </c>
      <c r="W55" s="194">
        <v>0</v>
      </c>
      <c r="X55" s="199"/>
      <c r="Y55" s="56"/>
      <c r="Z55" s="55"/>
      <c r="AA55" s="56"/>
      <c r="AB55" s="55"/>
      <c r="AC55" s="56"/>
      <c r="AD55" s="55"/>
      <c r="AE55" s="56"/>
    </row>
    <row r="56" spans="1:31" ht="15" thickBot="1">
      <c r="A56" s="52"/>
      <c r="B56" s="97" t="s">
        <v>366</v>
      </c>
      <c r="C56" s="97"/>
      <c r="D56" s="568" t="s">
        <v>596</v>
      </c>
      <c r="E56" s="569"/>
      <c r="F56" s="569"/>
      <c r="G56" s="569"/>
      <c r="H56" s="569"/>
      <c r="I56" s="569"/>
      <c r="J56" s="569"/>
      <c r="K56" s="569"/>
      <c r="L56" s="569"/>
      <c r="M56" s="569"/>
      <c r="N56" s="570"/>
      <c r="O56" s="426"/>
      <c r="P56" s="98">
        <f>P57</f>
        <v>0</v>
      </c>
      <c r="Q56" s="98">
        <f t="shared" ref="Q56:AE56" si="18">Q57</f>
        <v>6400</v>
      </c>
      <c r="R56" s="98">
        <f t="shared" si="18"/>
        <v>0</v>
      </c>
      <c r="S56" s="98">
        <f t="shared" si="18"/>
        <v>7000</v>
      </c>
      <c r="T56" s="98">
        <f t="shared" si="18"/>
        <v>0</v>
      </c>
      <c r="U56" s="98">
        <f t="shared" si="18"/>
        <v>7500</v>
      </c>
      <c r="V56" s="98">
        <f t="shared" si="18"/>
        <v>0</v>
      </c>
      <c r="W56" s="228">
        <f t="shared" si="18"/>
        <v>8000</v>
      </c>
      <c r="X56" s="227">
        <f t="shared" si="18"/>
        <v>0</v>
      </c>
      <c r="Y56" s="98">
        <f t="shared" si="18"/>
        <v>0</v>
      </c>
      <c r="Z56" s="98">
        <f t="shared" si="18"/>
        <v>0</v>
      </c>
      <c r="AA56" s="98">
        <f t="shared" si="18"/>
        <v>0</v>
      </c>
      <c r="AB56" s="98">
        <f t="shared" si="18"/>
        <v>0</v>
      </c>
      <c r="AC56" s="98">
        <f t="shared" si="18"/>
        <v>0</v>
      </c>
      <c r="AD56" s="98">
        <f t="shared" si="18"/>
        <v>0</v>
      </c>
      <c r="AE56" s="98">
        <f t="shared" si="18"/>
        <v>0</v>
      </c>
    </row>
    <row r="57" spans="1:31">
      <c r="A57" s="82"/>
      <c r="B57" s="82"/>
      <c r="C57" s="52" t="s">
        <v>19</v>
      </c>
      <c r="D57" s="52" t="s">
        <v>597</v>
      </c>
      <c r="E57" s="52"/>
      <c r="F57" s="52"/>
      <c r="G57" s="52"/>
      <c r="H57" s="52"/>
      <c r="I57" s="52"/>
      <c r="J57" s="52"/>
      <c r="K57" s="52"/>
      <c r="L57" s="52"/>
      <c r="M57" s="59"/>
      <c r="N57" s="59" t="s">
        <v>577</v>
      </c>
      <c r="O57" s="86"/>
      <c r="P57" s="311">
        <v>0</v>
      </c>
      <c r="Q57" s="311">
        <v>6400</v>
      </c>
      <c r="R57" s="311">
        <v>0</v>
      </c>
      <c r="S57" s="311">
        <v>7000</v>
      </c>
      <c r="T57" s="311">
        <v>0</v>
      </c>
      <c r="U57" s="311">
        <v>7500</v>
      </c>
      <c r="V57" s="311">
        <v>0</v>
      </c>
      <c r="W57" s="314">
        <v>8000</v>
      </c>
      <c r="X57" s="199"/>
      <c r="Y57" s="56"/>
      <c r="Z57" s="55"/>
      <c r="AA57" s="56"/>
      <c r="AB57" s="55"/>
      <c r="AC57" s="56"/>
      <c r="AD57" s="55"/>
      <c r="AE57" s="56"/>
    </row>
    <row r="58" spans="1:31" ht="15" thickBot="1">
      <c r="A58" s="82"/>
      <c r="B58" s="97" t="s">
        <v>369</v>
      </c>
      <c r="C58" s="97"/>
      <c r="D58" s="568" t="s">
        <v>598</v>
      </c>
      <c r="E58" s="569"/>
      <c r="F58" s="569"/>
      <c r="G58" s="569"/>
      <c r="H58" s="569"/>
      <c r="I58" s="569"/>
      <c r="J58" s="569"/>
      <c r="K58" s="569"/>
      <c r="L58" s="569"/>
      <c r="M58" s="569"/>
      <c r="N58" s="570"/>
      <c r="O58" s="426"/>
      <c r="P58" s="98">
        <f>SUM(P59:P60)</f>
        <v>0</v>
      </c>
      <c r="Q58" s="98">
        <f t="shared" ref="Q58:AE58" si="19">SUM(Q59:Q60)</f>
        <v>31200</v>
      </c>
      <c r="R58" s="98">
        <f t="shared" si="19"/>
        <v>0</v>
      </c>
      <c r="S58" s="98">
        <f t="shared" si="19"/>
        <v>33600</v>
      </c>
      <c r="T58" s="98">
        <f t="shared" si="19"/>
        <v>0</v>
      </c>
      <c r="U58" s="98">
        <f t="shared" si="19"/>
        <v>36000</v>
      </c>
      <c r="V58" s="98">
        <f t="shared" si="19"/>
        <v>0</v>
      </c>
      <c r="W58" s="228">
        <f t="shared" si="19"/>
        <v>36000</v>
      </c>
      <c r="X58" s="227">
        <f t="shared" si="19"/>
        <v>0</v>
      </c>
      <c r="Y58" s="98">
        <f t="shared" si="19"/>
        <v>0</v>
      </c>
      <c r="Z58" s="98">
        <f t="shared" si="19"/>
        <v>0</v>
      </c>
      <c r="AA58" s="98">
        <f t="shared" si="19"/>
        <v>0</v>
      </c>
      <c r="AB58" s="98">
        <f t="shared" si="19"/>
        <v>0</v>
      </c>
      <c r="AC58" s="98">
        <f t="shared" si="19"/>
        <v>0</v>
      </c>
      <c r="AD58" s="98">
        <f t="shared" si="19"/>
        <v>0</v>
      </c>
      <c r="AE58" s="98">
        <f t="shared" si="19"/>
        <v>0</v>
      </c>
    </row>
    <row r="59" spans="1:31" ht="15" thickBot="1">
      <c r="A59" s="82"/>
      <c r="B59" s="82"/>
      <c r="C59" s="52" t="s">
        <v>19</v>
      </c>
      <c r="D59" s="52" t="s">
        <v>599</v>
      </c>
      <c r="E59" s="52"/>
      <c r="F59" s="52"/>
      <c r="G59" s="52"/>
      <c r="H59" s="52"/>
      <c r="I59" s="52"/>
      <c r="J59" s="52"/>
      <c r="K59" s="52"/>
      <c r="L59" s="52"/>
      <c r="M59" s="59"/>
      <c r="N59" s="59" t="s">
        <v>533</v>
      </c>
      <c r="O59" s="86"/>
      <c r="P59" s="311">
        <v>0</v>
      </c>
      <c r="Q59" s="311">
        <v>1200</v>
      </c>
      <c r="R59" s="311">
        <v>0</v>
      </c>
      <c r="S59" s="311">
        <v>1100</v>
      </c>
      <c r="T59" s="311">
        <v>0</v>
      </c>
      <c r="U59" s="311">
        <v>1000</v>
      </c>
      <c r="V59" s="311">
        <v>0</v>
      </c>
      <c r="W59" s="314">
        <v>1000</v>
      </c>
      <c r="X59" s="199"/>
      <c r="Y59" s="56"/>
      <c r="Z59" s="55"/>
      <c r="AA59" s="56"/>
      <c r="AB59" s="55"/>
      <c r="AC59" s="56"/>
      <c r="AD59" s="55"/>
      <c r="AE59" s="56"/>
    </row>
    <row r="60" spans="1:31" ht="15" thickBot="1">
      <c r="A60" s="82"/>
      <c r="B60" s="82"/>
      <c r="C60" s="52" t="s">
        <v>23</v>
      </c>
      <c r="D60" s="52" t="s">
        <v>597</v>
      </c>
      <c r="E60" s="52"/>
      <c r="F60" s="52"/>
      <c r="G60" s="52"/>
      <c r="H60" s="52"/>
      <c r="I60" s="52"/>
      <c r="J60" s="52"/>
      <c r="K60" s="52"/>
      <c r="L60" s="52"/>
      <c r="M60" s="59"/>
      <c r="N60" s="59" t="s">
        <v>533</v>
      </c>
      <c r="O60" s="86"/>
      <c r="P60" s="311">
        <v>0</v>
      </c>
      <c r="Q60" s="154">
        <v>30000</v>
      </c>
      <c r="R60" s="154">
        <v>0</v>
      </c>
      <c r="S60" s="154">
        <v>32500</v>
      </c>
      <c r="T60" s="154">
        <v>0</v>
      </c>
      <c r="U60" s="154">
        <v>35000</v>
      </c>
      <c r="V60" s="154">
        <v>0</v>
      </c>
      <c r="W60" s="194">
        <v>35000</v>
      </c>
      <c r="X60" s="199"/>
      <c r="Y60" s="56"/>
      <c r="Z60" s="55"/>
      <c r="AA60" s="56"/>
      <c r="AB60" s="55"/>
      <c r="AC60" s="56"/>
      <c r="AD60" s="55"/>
      <c r="AE60" s="56"/>
    </row>
    <row r="61" spans="1:31" ht="15" thickBot="1">
      <c r="A61" s="52"/>
      <c r="B61" s="52"/>
      <c r="C61" s="457"/>
      <c r="D61" s="458"/>
      <c r="E61" s="458"/>
      <c r="F61" s="458"/>
      <c r="G61" s="458"/>
      <c r="H61" s="458"/>
      <c r="I61" s="458"/>
      <c r="J61" s="458"/>
      <c r="K61" s="458"/>
      <c r="L61" s="458"/>
      <c r="M61" s="458"/>
      <c r="N61" s="459"/>
      <c r="O61" s="407"/>
      <c r="P61" s="83">
        <f>SUM(P36,P25,P16,P4,P53)</f>
        <v>27250</v>
      </c>
      <c r="Q61" s="83">
        <f t="shared" ref="Q61:AE61" si="20">SUM(Q36,Q25,Q16,Q4,Q53)</f>
        <v>37600</v>
      </c>
      <c r="R61" s="83">
        <f t="shared" si="20"/>
        <v>25500</v>
      </c>
      <c r="S61" s="83">
        <f t="shared" si="20"/>
        <v>40600</v>
      </c>
      <c r="T61" s="83">
        <f t="shared" si="20"/>
        <v>27000</v>
      </c>
      <c r="U61" s="83">
        <f t="shared" si="20"/>
        <v>43500</v>
      </c>
      <c r="V61" s="83">
        <f t="shared" si="20"/>
        <v>29000</v>
      </c>
      <c r="W61" s="189">
        <f t="shared" si="20"/>
        <v>44000</v>
      </c>
      <c r="X61" s="213">
        <f t="shared" si="20"/>
        <v>0</v>
      </c>
      <c r="Y61" s="83">
        <f t="shared" si="20"/>
        <v>0</v>
      </c>
      <c r="Z61" s="83">
        <f t="shared" si="20"/>
        <v>0</v>
      </c>
      <c r="AA61" s="83">
        <f t="shared" si="20"/>
        <v>0</v>
      </c>
      <c r="AB61" s="83">
        <f t="shared" si="20"/>
        <v>0</v>
      </c>
      <c r="AC61" s="83">
        <f t="shared" si="20"/>
        <v>0</v>
      </c>
      <c r="AD61" s="83">
        <f t="shared" si="20"/>
        <v>0</v>
      </c>
      <c r="AE61" s="83">
        <f t="shared" si="20"/>
        <v>0</v>
      </c>
    </row>
    <row r="62" spans="1:31">
      <c r="A62" s="75"/>
      <c r="B62" s="75"/>
      <c r="C62" s="75"/>
      <c r="D62" s="75"/>
      <c r="E62" s="75"/>
      <c r="F62" s="75"/>
      <c r="G62" s="75"/>
      <c r="H62" s="75"/>
      <c r="I62" s="75"/>
      <c r="J62" s="75"/>
      <c r="K62" s="75"/>
      <c r="L62" s="75"/>
      <c r="M62" s="75"/>
      <c r="N62" s="75"/>
      <c r="O62" s="75"/>
      <c r="P62" s="75"/>
      <c r="Q62" s="75"/>
      <c r="R62" s="75"/>
      <c r="S62" s="75"/>
      <c r="T62" s="75"/>
      <c r="U62" s="75"/>
      <c r="V62" s="75"/>
      <c r="W62" s="75"/>
      <c r="X62" s="75"/>
      <c r="Y62" s="75"/>
      <c r="Z62" s="75"/>
      <c r="AA62" s="75"/>
      <c r="AB62" s="75"/>
      <c r="AC62" s="75"/>
      <c r="AD62" s="75"/>
      <c r="AE62" s="75"/>
    </row>
    <row r="63" spans="1:31">
      <c r="A63" s="75"/>
      <c r="B63" s="75"/>
      <c r="C63" s="75"/>
      <c r="D63" s="75"/>
      <c r="E63" s="75"/>
      <c r="F63" s="75"/>
      <c r="G63" s="75"/>
      <c r="H63" s="75"/>
      <c r="I63" s="75"/>
      <c r="J63" s="75"/>
      <c r="K63" s="75"/>
      <c r="L63" s="75"/>
      <c r="M63" s="75"/>
      <c r="N63" s="75"/>
      <c r="O63" s="75"/>
      <c r="P63" s="75"/>
      <c r="Q63" s="75"/>
      <c r="R63" s="75"/>
      <c r="S63" s="75"/>
      <c r="T63" s="75"/>
      <c r="U63" s="75"/>
      <c r="V63" s="75"/>
      <c r="W63" s="75"/>
      <c r="X63" s="75"/>
      <c r="Y63" s="75"/>
      <c r="Z63" s="75"/>
      <c r="AA63" s="75"/>
      <c r="AB63" s="75"/>
      <c r="AC63" s="75"/>
      <c r="AD63" s="75"/>
      <c r="AE63" s="75"/>
    </row>
    <row r="64" spans="1:31">
      <c r="A64" s="75"/>
      <c r="B64" s="75"/>
      <c r="C64" s="75"/>
      <c r="D64" s="75"/>
      <c r="E64" s="75"/>
      <c r="F64" s="75"/>
      <c r="G64" s="75"/>
      <c r="H64" s="75"/>
      <c r="I64" s="75"/>
      <c r="J64" s="75"/>
      <c r="K64" s="75"/>
      <c r="L64" s="75"/>
      <c r="M64" s="75"/>
      <c r="N64" s="75"/>
      <c r="O64" s="75"/>
      <c r="P64" s="75"/>
      <c r="Q64" s="75"/>
      <c r="R64" s="75"/>
      <c r="S64" s="75"/>
      <c r="T64" s="75"/>
      <c r="U64" s="75"/>
      <c r="V64" s="75"/>
      <c r="W64" s="75"/>
      <c r="X64" s="75"/>
      <c r="Y64" s="75"/>
      <c r="Z64" s="75"/>
      <c r="AA64" s="75"/>
      <c r="AB64" s="75"/>
      <c r="AC64" s="75"/>
      <c r="AD64" s="75"/>
      <c r="AE64" s="75"/>
    </row>
    <row r="65" spans="1:31">
      <c r="A65" s="75"/>
      <c r="B65" s="75"/>
      <c r="C65" s="75"/>
      <c r="D65" s="75"/>
      <c r="E65" s="75"/>
      <c r="F65" s="75"/>
      <c r="G65" s="75"/>
      <c r="H65" s="75"/>
      <c r="I65" s="75"/>
      <c r="J65" s="75"/>
      <c r="K65" s="75"/>
      <c r="L65" s="75"/>
      <c r="M65" s="75"/>
      <c r="N65" s="75"/>
      <c r="O65" s="75"/>
      <c r="P65" s="75"/>
      <c r="Q65" s="75"/>
      <c r="R65" s="75"/>
      <c r="S65" s="75"/>
      <c r="T65" s="75"/>
      <c r="U65" s="75"/>
      <c r="V65" s="75"/>
      <c r="W65" s="75"/>
      <c r="X65" s="75"/>
      <c r="Y65" s="75"/>
      <c r="Z65" s="75"/>
      <c r="AA65" s="75"/>
      <c r="AB65" s="75"/>
      <c r="AC65" s="75"/>
      <c r="AD65" s="75"/>
      <c r="AE65" s="75"/>
    </row>
    <row r="66" spans="1:31">
      <c r="A66" s="75"/>
      <c r="B66" s="75"/>
      <c r="C66" s="75"/>
      <c r="D66" s="75"/>
      <c r="E66" s="75"/>
      <c r="F66" s="75"/>
      <c r="G66" s="75"/>
      <c r="H66" s="75"/>
      <c r="I66" s="75"/>
      <c r="J66" s="75"/>
      <c r="K66" s="75"/>
      <c r="L66" s="75"/>
      <c r="M66" s="75"/>
      <c r="N66" s="75"/>
      <c r="O66" s="75"/>
      <c r="P66" s="75"/>
      <c r="Q66" s="75"/>
      <c r="R66" s="75"/>
      <c r="S66" s="75"/>
      <c r="T66" s="75"/>
      <c r="U66" s="75"/>
      <c r="V66" s="75"/>
      <c r="W66" s="75"/>
      <c r="X66" s="75"/>
      <c r="Y66" s="75"/>
      <c r="Z66" s="75"/>
      <c r="AA66" s="75"/>
      <c r="AB66" s="75"/>
      <c r="AC66" s="75"/>
      <c r="AD66" s="75"/>
      <c r="AE66" s="75"/>
    </row>
    <row r="67" spans="1:31">
      <c r="A67" s="75"/>
      <c r="B67" s="75"/>
      <c r="C67" s="75"/>
      <c r="D67" s="75"/>
      <c r="E67" s="75"/>
      <c r="F67" s="75"/>
      <c r="G67" s="75"/>
      <c r="H67" s="75"/>
      <c r="I67" s="75"/>
      <c r="J67" s="75"/>
      <c r="K67" s="75"/>
      <c r="L67" s="75"/>
      <c r="M67" s="75"/>
      <c r="N67" s="75"/>
      <c r="O67" s="75"/>
      <c r="P67" s="75"/>
      <c r="Q67" s="75"/>
      <c r="R67" s="75"/>
      <c r="S67" s="75"/>
      <c r="T67" s="75"/>
      <c r="U67" s="75"/>
      <c r="V67" s="75"/>
      <c r="W67" s="75"/>
      <c r="X67" s="75"/>
      <c r="Y67" s="75"/>
      <c r="Z67" s="75"/>
      <c r="AA67" s="75"/>
      <c r="AB67" s="75"/>
      <c r="AC67" s="75"/>
      <c r="AD67" s="75"/>
      <c r="AE67" s="75"/>
    </row>
    <row r="68" spans="1:31">
      <c r="A68" s="75"/>
      <c r="B68" s="75"/>
      <c r="C68" s="75"/>
      <c r="D68" s="75"/>
      <c r="E68" s="75"/>
      <c r="F68" s="75"/>
      <c r="G68" s="75"/>
      <c r="H68" s="75"/>
      <c r="I68" s="75"/>
      <c r="J68" s="75"/>
      <c r="K68" s="75"/>
      <c r="L68" s="75"/>
      <c r="M68" s="75"/>
      <c r="N68" s="75"/>
      <c r="O68" s="75"/>
      <c r="P68" s="75"/>
      <c r="Q68" s="75"/>
      <c r="R68" s="75"/>
      <c r="S68" s="75"/>
      <c r="T68" s="75"/>
      <c r="U68" s="75"/>
      <c r="V68" s="75"/>
      <c r="W68" s="75"/>
      <c r="X68" s="75"/>
      <c r="Y68" s="75"/>
      <c r="Z68" s="75"/>
      <c r="AA68" s="75"/>
      <c r="AB68" s="75"/>
      <c r="AC68" s="75"/>
      <c r="AD68" s="75"/>
      <c r="AE68" s="75"/>
    </row>
    <row r="69" spans="1:31">
      <c r="A69" s="75"/>
      <c r="B69" s="75"/>
      <c r="C69" s="75"/>
      <c r="D69" s="75"/>
      <c r="E69" s="75"/>
      <c r="F69" s="75"/>
      <c r="G69" s="75"/>
      <c r="H69" s="75"/>
      <c r="I69" s="75"/>
      <c r="J69" s="75"/>
      <c r="K69" s="75"/>
      <c r="L69" s="75"/>
      <c r="M69" s="75"/>
      <c r="N69" s="75"/>
      <c r="O69" s="75"/>
      <c r="P69" s="75"/>
      <c r="Q69" s="75"/>
      <c r="R69" s="75"/>
      <c r="S69" s="75"/>
      <c r="T69" s="75"/>
      <c r="U69" s="75"/>
      <c r="V69" s="75"/>
      <c r="W69" s="75"/>
      <c r="X69" s="75"/>
      <c r="Y69" s="75"/>
      <c r="Z69" s="75"/>
      <c r="AA69" s="75"/>
      <c r="AB69" s="75"/>
      <c r="AC69" s="75"/>
      <c r="AD69" s="75"/>
      <c r="AE69" s="75"/>
    </row>
    <row r="70" spans="1:31">
      <c r="A70" s="75"/>
      <c r="B70" s="75"/>
      <c r="C70" s="75"/>
      <c r="D70" s="75"/>
      <c r="E70" s="75"/>
      <c r="F70" s="75"/>
      <c r="G70" s="75"/>
      <c r="H70" s="75"/>
      <c r="I70" s="75"/>
      <c r="J70" s="75"/>
      <c r="K70" s="75"/>
      <c r="L70" s="75"/>
      <c r="M70" s="75"/>
      <c r="N70" s="75"/>
      <c r="O70" s="75"/>
      <c r="P70" s="75"/>
      <c r="Q70" s="75"/>
      <c r="R70" s="75"/>
      <c r="S70" s="75"/>
      <c r="T70" s="75"/>
      <c r="U70" s="75"/>
      <c r="V70" s="75"/>
      <c r="W70" s="75"/>
      <c r="X70" s="75"/>
      <c r="Y70" s="75"/>
      <c r="Z70" s="75"/>
      <c r="AA70" s="75"/>
      <c r="AB70" s="75"/>
      <c r="AC70" s="75"/>
      <c r="AD70" s="75"/>
      <c r="AE70" s="75"/>
    </row>
  </sheetData>
  <mergeCells count="41">
    <mergeCell ref="O2:O3"/>
    <mergeCell ref="D4:O4"/>
    <mergeCell ref="D16:O16"/>
    <mergeCell ref="D25:O25"/>
    <mergeCell ref="D36:O36"/>
    <mergeCell ref="D26:N26"/>
    <mergeCell ref="D30:N30"/>
    <mergeCell ref="D33:N33"/>
    <mergeCell ref="A1:D1"/>
    <mergeCell ref="E1:H1"/>
    <mergeCell ref="I1:L1"/>
    <mergeCell ref="P1:W1"/>
    <mergeCell ref="X1:AE1"/>
    <mergeCell ref="C61:N61"/>
    <mergeCell ref="D40:N40"/>
    <mergeCell ref="D22:N22"/>
    <mergeCell ref="D17:N17"/>
    <mergeCell ref="K2:K3"/>
    <mergeCell ref="L2:L3"/>
    <mergeCell ref="M2:M3"/>
    <mergeCell ref="N2:N3"/>
    <mergeCell ref="F2:F3"/>
    <mergeCell ref="G2:G3"/>
    <mergeCell ref="H2:H3"/>
    <mergeCell ref="I2:I3"/>
    <mergeCell ref="J2:J3"/>
    <mergeCell ref="D5:N5"/>
    <mergeCell ref="D9:N9"/>
    <mergeCell ref="D58:N58"/>
    <mergeCell ref="A2:A3"/>
    <mergeCell ref="B2:B3"/>
    <mergeCell ref="C2:C3"/>
    <mergeCell ref="D2:D3"/>
    <mergeCell ref="E2:E3"/>
    <mergeCell ref="D56:N56"/>
    <mergeCell ref="D13:N13"/>
    <mergeCell ref="D37:N37"/>
    <mergeCell ref="D44:N44"/>
    <mergeCell ref="D48:N48"/>
    <mergeCell ref="D53:N53"/>
    <mergeCell ref="D54:N54"/>
  </mergeCells>
  <pageMargins left="0.23622047244094491" right="0.23622047244094491" top="0.55118110236220474" bottom="0.35433070866141736" header="0.31496062992125984" footer="0.31496062992125984"/>
  <pageSetup paperSize="8" scale="77"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EAD754-49D7-4927-8518-2A3A6035A180}">
  <sheetPr>
    <tabColor rgb="FF92D050"/>
    <pageSetUpPr fitToPage="1"/>
  </sheetPr>
  <dimension ref="A1:AF40"/>
  <sheetViews>
    <sheetView topLeftCell="N16" zoomScaleNormal="100" workbookViewId="0">
      <selection activeCell="D16" sqref="D16:N16"/>
    </sheetView>
  </sheetViews>
  <sheetFormatPr defaultColWidth="9.140625" defaultRowHeight="14.45"/>
  <cols>
    <col min="1" max="1" width="7" style="1" customWidth="1"/>
    <col min="2" max="2" width="6.7109375" style="1" customWidth="1"/>
    <col min="3" max="3" width="7.28515625" style="1" customWidth="1"/>
    <col min="4" max="4" width="52.140625" style="1" customWidth="1"/>
    <col min="5" max="12" width="5.7109375" style="1" customWidth="1"/>
    <col min="13" max="13" width="8.7109375" style="1" customWidth="1"/>
    <col min="14" max="14" width="8.85546875" style="1" customWidth="1"/>
    <col min="15" max="15" width="19" style="1" customWidth="1"/>
    <col min="16" max="16" width="9.42578125" style="30" bestFit="1" customWidth="1"/>
    <col min="17" max="17" width="9.7109375" style="15" customWidth="1"/>
    <col min="18" max="18" width="9.42578125" style="15" bestFit="1" customWidth="1"/>
    <col min="19" max="31" width="9.7109375" style="15" customWidth="1"/>
    <col min="32" max="16384" width="9.140625" style="1"/>
  </cols>
  <sheetData>
    <row r="1" spans="1:32" ht="36" customHeight="1" thickBot="1">
      <c r="A1" s="464" t="s">
        <v>600</v>
      </c>
      <c r="B1" s="465"/>
      <c r="C1" s="465"/>
      <c r="D1" s="466"/>
      <c r="E1" s="467" t="s">
        <v>1</v>
      </c>
      <c r="F1" s="462"/>
      <c r="G1" s="462"/>
      <c r="H1" s="463"/>
      <c r="I1" s="467" t="s">
        <v>2</v>
      </c>
      <c r="J1" s="462"/>
      <c r="K1" s="462"/>
      <c r="L1" s="463"/>
      <c r="M1" s="43"/>
      <c r="N1" s="44"/>
      <c r="O1" s="428"/>
      <c r="P1" s="467" t="s">
        <v>3</v>
      </c>
      <c r="Q1" s="462"/>
      <c r="R1" s="462"/>
      <c r="S1" s="462"/>
      <c r="T1" s="462"/>
      <c r="U1" s="462"/>
      <c r="V1" s="462"/>
      <c r="W1" s="468"/>
      <c r="X1" s="462" t="s">
        <v>4</v>
      </c>
      <c r="Y1" s="462"/>
      <c r="Z1" s="462"/>
      <c r="AA1" s="462"/>
      <c r="AB1" s="462"/>
      <c r="AC1" s="462"/>
      <c r="AD1" s="462"/>
      <c r="AE1" s="463"/>
      <c r="AF1" s="75"/>
    </row>
    <row r="2" spans="1:32" ht="28.15" customHeight="1">
      <c r="A2" s="469" t="s">
        <v>5</v>
      </c>
      <c r="B2" s="469" t="s">
        <v>6</v>
      </c>
      <c r="C2" s="469" t="s">
        <v>7</v>
      </c>
      <c r="D2" s="469" t="s">
        <v>8</v>
      </c>
      <c r="E2" s="460">
        <v>2025</v>
      </c>
      <c r="F2" s="460">
        <v>2026</v>
      </c>
      <c r="G2" s="460">
        <v>2027</v>
      </c>
      <c r="H2" s="460">
        <v>2028</v>
      </c>
      <c r="I2" s="460">
        <v>2025</v>
      </c>
      <c r="J2" s="460">
        <v>2026</v>
      </c>
      <c r="K2" s="460">
        <v>2027</v>
      </c>
      <c r="L2" s="460">
        <v>2028</v>
      </c>
      <c r="M2" s="460" t="s">
        <v>9</v>
      </c>
      <c r="N2" s="460" t="s">
        <v>55</v>
      </c>
      <c r="O2" s="490" t="s">
        <v>11</v>
      </c>
      <c r="P2" s="45" t="s">
        <v>12</v>
      </c>
      <c r="Q2" s="47" t="s">
        <v>13</v>
      </c>
      <c r="R2" s="45" t="s">
        <v>12</v>
      </c>
      <c r="S2" s="47" t="s">
        <v>13</v>
      </c>
      <c r="T2" s="45" t="s">
        <v>12</v>
      </c>
      <c r="U2" s="47" t="s">
        <v>13</v>
      </c>
      <c r="V2" s="45" t="s">
        <v>12</v>
      </c>
      <c r="W2" s="181" t="s">
        <v>13</v>
      </c>
      <c r="X2" s="178" t="s">
        <v>12</v>
      </c>
      <c r="Y2" s="47" t="s">
        <v>13</v>
      </c>
      <c r="Z2" s="45" t="s">
        <v>12</v>
      </c>
      <c r="AA2" s="47" t="s">
        <v>13</v>
      </c>
      <c r="AB2" s="45" t="s">
        <v>12</v>
      </c>
      <c r="AC2" s="47" t="s">
        <v>13</v>
      </c>
      <c r="AD2" s="45" t="s">
        <v>12</v>
      </c>
      <c r="AE2" s="47" t="s">
        <v>13</v>
      </c>
      <c r="AF2" s="580"/>
    </row>
    <row r="3" spans="1:32" ht="15" thickBot="1">
      <c r="A3" s="470"/>
      <c r="B3" s="470"/>
      <c r="C3" s="470"/>
      <c r="D3" s="470"/>
      <c r="E3" s="461"/>
      <c r="F3" s="461"/>
      <c r="G3" s="461"/>
      <c r="H3" s="461"/>
      <c r="I3" s="461"/>
      <c r="J3" s="461"/>
      <c r="K3" s="461"/>
      <c r="L3" s="461"/>
      <c r="M3" s="461"/>
      <c r="N3" s="461"/>
      <c r="O3" s="491"/>
      <c r="P3" s="46">
        <v>2025</v>
      </c>
      <c r="Q3" s="48">
        <v>2025</v>
      </c>
      <c r="R3" s="46">
        <v>2026</v>
      </c>
      <c r="S3" s="48">
        <v>2026</v>
      </c>
      <c r="T3" s="46">
        <v>2027</v>
      </c>
      <c r="U3" s="48">
        <v>2027</v>
      </c>
      <c r="V3" s="46">
        <v>2028</v>
      </c>
      <c r="W3" s="182">
        <v>2028</v>
      </c>
      <c r="X3" s="179">
        <v>2025</v>
      </c>
      <c r="Y3" s="48">
        <v>2025</v>
      </c>
      <c r="Z3" s="46">
        <v>2026</v>
      </c>
      <c r="AA3" s="48">
        <v>2026</v>
      </c>
      <c r="AB3" s="46">
        <v>2027</v>
      </c>
      <c r="AC3" s="48">
        <v>2027</v>
      </c>
      <c r="AD3" s="46">
        <v>2028</v>
      </c>
      <c r="AE3" s="48">
        <v>2028</v>
      </c>
      <c r="AF3" s="580"/>
    </row>
    <row r="4" spans="1:32" ht="29.45" customHeight="1" thickBot="1">
      <c r="A4" s="49" t="s">
        <v>181</v>
      </c>
      <c r="B4" s="50"/>
      <c r="C4" s="50"/>
      <c r="D4" s="471" t="s">
        <v>601</v>
      </c>
      <c r="E4" s="472"/>
      <c r="F4" s="472"/>
      <c r="G4" s="472"/>
      <c r="H4" s="472"/>
      <c r="I4" s="472"/>
      <c r="J4" s="472"/>
      <c r="K4" s="472"/>
      <c r="L4" s="472"/>
      <c r="M4" s="472"/>
      <c r="N4" s="472"/>
      <c r="O4" s="473"/>
      <c r="P4" s="65">
        <f>SUM(P5,P8,P11,P16)</f>
        <v>15000</v>
      </c>
      <c r="Q4" s="65">
        <f t="shared" ref="Q4:AE4" si="0">SUM(Q5,Q8,Q11,Q16)</f>
        <v>0</v>
      </c>
      <c r="R4" s="65">
        <f t="shared" si="0"/>
        <v>14000</v>
      </c>
      <c r="S4" s="65">
        <f t="shared" si="0"/>
        <v>0</v>
      </c>
      <c r="T4" s="65">
        <f t="shared" si="0"/>
        <v>14000</v>
      </c>
      <c r="U4" s="65">
        <f t="shared" si="0"/>
        <v>0</v>
      </c>
      <c r="V4" s="65">
        <f t="shared" si="0"/>
        <v>14000</v>
      </c>
      <c r="W4" s="200">
        <f t="shared" si="0"/>
        <v>0</v>
      </c>
      <c r="X4" s="197">
        <f t="shared" si="0"/>
        <v>0</v>
      </c>
      <c r="Y4" s="65">
        <f t="shared" si="0"/>
        <v>0</v>
      </c>
      <c r="Z4" s="65">
        <f t="shared" si="0"/>
        <v>0</v>
      </c>
      <c r="AA4" s="65">
        <f t="shared" si="0"/>
        <v>0</v>
      </c>
      <c r="AB4" s="65">
        <f t="shared" si="0"/>
        <v>0</v>
      </c>
      <c r="AC4" s="65">
        <f t="shared" si="0"/>
        <v>0</v>
      </c>
      <c r="AD4" s="65">
        <f t="shared" si="0"/>
        <v>0</v>
      </c>
      <c r="AE4" s="65">
        <f t="shared" si="0"/>
        <v>0</v>
      </c>
      <c r="AF4" s="75"/>
    </row>
    <row r="5" spans="1:32" ht="28.9" customHeight="1" thickBot="1">
      <c r="A5" s="52"/>
      <c r="B5" s="53" t="s">
        <v>16</v>
      </c>
      <c r="C5" s="53"/>
      <c r="D5" s="501" t="s">
        <v>602</v>
      </c>
      <c r="E5" s="502"/>
      <c r="F5" s="502"/>
      <c r="G5" s="502"/>
      <c r="H5" s="502"/>
      <c r="I5" s="502"/>
      <c r="J5" s="502"/>
      <c r="K5" s="502"/>
      <c r="L5" s="502"/>
      <c r="M5" s="502"/>
      <c r="N5" s="503"/>
      <c r="O5" s="412" t="s">
        <v>603</v>
      </c>
      <c r="P5" s="66">
        <f>SUM(P6:P7)</f>
        <v>12000</v>
      </c>
      <c r="Q5" s="66">
        <f t="shared" ref="Q5:W5" si="1">SUM(Q6:Q7)</f>
        <v>0</v>
      </c>
      <c r="R5" s="66">
        <f t="shared" si="1"/>
        <v>12000</v>
      </c>
      <c r="S5" s="66">
        <f t="shared" si="1"/>
        <v>0</v>
      </c>
      <c r="T5" s="66">
        <f t="shared" si="1"/>
        <v>12000</v>
      </c>
      <c r="U5" s="66">
        <f t="shared" si="1"/>
        <v>0</v>
      </c>
      <c r="V5" s="66">
        <f t="shared" si="1"/>
        <v>12000</v>
      </c>
      <c r="W5" s="201">
        <f t="shared" si="1"/>
        <v>0</v>
      </c>
      <c r="X5" s="198">
        <f t="shared" ref="X5" si="2">SUM(X6:X7)</f>
        <v>0</v>
      </c>
      <c r="Y5" s="66">
        <f t="shared" ref="Y5" si="3">SUM(Y6:Y7)</f>
        <v>0</v>
      </c>
      <c r="Z5" s="66">
        <f t="shared" ref="Z5" si="4">SUM(Z6:Z7)</f>
        <v>0</v>
      </c>
      <c r="AA5" s="66">
        <f t="shared" ref="AA5" si="5">SUM(AA6:AA7)</f>
        <v>0</v>
      </c>
      <c r="AB5" s="66">
        <f t="shared" ref="AB5" si="6">SUM(AB6:AB7)</f>
        <v>0</v>
      </c>
      <c r="AC5" s="66">
        <f t="shared" ref="AC5" si="7">SUM(AC6:AC7)</f>
        <v>0</v>
      </c>
      <c r="AD5" s="66">
        <f t="shared" ref="AD5" si="8">SUM(AD6:AD7)</f>
        <v>0</v>
      </c>
      <c r="AE5" s="66">
        <f t="shared" ref="AE5" si="9">SUM(AE6:AE7)</f>
        <v>0</v>
      </c>
      <c r="AF5" s="128"/>
    </row>
    <row r="6" spans="1:32" ht="15" thickBot="1">
      <c r="A6" s="52"/>
      <c r="B6" s="52"/>
      <c r="C6" s="52" t="s">
        <v>19</v>
      </c>
      <c r="D6" s="52" t="s">
        <v>604</v>
      </c>
      <c r="E6" s="126"/>
      <c r="F6" s="126"/>
      <c r="G6" s="126"/>
      <c r="H6" s="126"/>
      <c r="I6" s="52"/>
      <c r="J6" s="52"/>
      <c r="K6" s="52"/>
      <c r="L6" s="52"/>
      <c r="M6" s="129" t="s">
        <v>285</v>
      </c>
      <c r="N6" s="59" t="s">
        <v>605</v>
      </c>
      <c r="O6" s="429"/>
      <c r="P6" s="90">
        <v>0</v>
      </c>
      <c r="Q6" s="90">
        <v>0</v>
      </c>
      <c r="R6" s="90">
        <v>0</v>
      </c>
      <c r="S6" s="90">
        <v>0</v>
      </c>
      <c r="T6" s="90">
        <v>0</v>
      </c>
      <c r="U6" s="90">
        <v>0</v>
      </c>
      <c r="V6" s="90">
        <v>0</v>
      </c>
      <c r="W6" s="185">
        <v>0</v>
      </c>
      <c r="X6" s="87"/>
      <c r="Y6" s="62"/>
      <c r="Z6" s="61"/>
      <c r="AA6" s="62"/>
      <c r="AB6" s="61"/>
      <c r="AC6" s="62"/>
      <c r="AD6" s="61"/>
      <c r="AE6" s="62"/>
      <c r="AF6" s="75"/>
    </row>
    <row r="7" spans="1:32" ht="15" thickBot="1">
      <c r="A7" s="52"/>
      <c r="B7" s="52"/>
      <c r="C7" s="52" t="s">
        <v>23</v>
      </c>
      <c r="D7" s="75" t="s">
        <v>606</v>
      </c>
      <c r="E7" s="126"/>
      <c r="F7" s="126"/>
      <c r="G7" s="126"/>
      <c r="H7" s="126"/>
      <c r="I7" s="52"/>
      <c r="J7" s="52"/>
      <c r="K7" s="52"/>
      <c r="L7" s="52"/>
      <c r="M7" s="129" t="s">
        <v>285</v>
      </c>
      <c r="N7" s="59" t="s">
        <v>605</v>
      </c>
      <c r="O7" s="429"/>
      <c r="P7" s="90">
        <v>12000</v>
      </c>
      <c r="Q7" s="130">
        <v>0</v>
      </c>
      <c r="R7" s="90">
        <v>12000</v>
      </c>
      <c r="S7" s="130">
        <v>0</v>
      </c>
      <c r="T7" s="90">
        <v>12000</v>
      </c>
      <c r="U7" s="130">
        <v>0</v>
      </c>
      <c r="V7" s="90">
        <v>12000</v>
      </c>
      <c r="W7" s="202">
        <v>0</v>
      </c>
      <c r="X7" s="87"/>
      <c r="Y7" s="62"/>
      <c r="Z7" s="61"/>
      <c r="AA7" s="62"/>
      <c r="AB7" s="61"/>
      <c r="AC7" s="62"/>
      <c r="AD7" s="61"/>
      <c r="AE7" s="62"/>
      <c r="AF7" s="75"/>
    </row>
    <row r="8" spans="1:32" ht="29.45" thickBot="1">
      <c r="A8" s="52"/>
      <c r="B8" s="53" t="s">
        <v>29</v>
      </c>
      <c r="C8" s="76"/>
      <c r="D8" s="577" t="s">
        <v>607</v>
      </c>
      <c r="E8" s="578"/>
      <c r="F8" s="578"/>
      <c r="G8" s="578"/>
      <c r="H8" s="578"/>
      <c r="I8" s="578"/>
      <c r="J8" s="578"/>
      <c r="K8" s="578"/>
      <c r="L8" s="578"/>
      <c r="M8" s="578"/>
      <c r="N8" s="579"/>
      <c r="O8" s="424" t="s">
        <v>608</v>
      </c>
      <c r="P8" s="66">
        <f>SUM(P9:P10)</f>
        <v>0</v>
      </c>
      <c r="Q8" s="66">
        <f t="shared" ref="Q8:W8" si="10">SUM(Q9:Q10)</f>
        <v>0</v>
      </c>
      <c r="R8" s="66">
        <f t="shared" si="10"/>
        <v>0</v>
      </c>
      <c r="S8" s="66">
        <f t="shared" si="10"/>
        <v>0</v>
      </c>
      <c r="T8" s="66">
        <f t="shared" si="10"/>
        <v>0</v>
      </c>
      <c r="U8" s="66">
        <f t="shared" si="10"/>
        <v>0</v>
      </c>
      <c r="V8" s="66">
        <f t="shared" si="10"/>
        <v>0</v>
      </c>
      <c r="W8" s="201">
        <f t="shared" si="10"/>
        <v>0</v>
      </c>
      <c r="X8" s="198">
        <f t="shared" ref="X8" si="11">SUM(X9:X10)</f>
        <v>0</v>
      </c>
      <c r="Y8" s="66">
        <f t="shared" ref="Y8" si="12">SUM(Y9:Y10)</f>
        <v>0</v>
      </c>
      <c r="Z8" s="66">
        <f t="shared" ref="Z8" si="13">SUM(Z9:Z10)</f>
        <v>0</v>
      </c>
      <c r="AA8" s="66">
        <f t="shared" ref="AA8" si="14">SUM(AA9:AA10)</f>
        <v>0</v>
      </c>
      <c r="AB8" s="66">
        <f t="shared" ref="AB8" si="15">SUM(AB9:AB10)</f>
        <v>0</v>
      </c>
      <c r="AC8" s="66">
        <f t="shared" ref="AC8" si="16">SUM(AC9:AC10)</f>
        <v>0</v>
      </c>
      <c r="AD8" s="66">
        <f t="shared" ref="AD8" si="17">SUM(AD9:AD10)</f>
        <v>0</v>
      </c>
      <c r="AE8" s="66">
        <f t="shared" ref="AE8" si="18">SUM(AE9:AE10)</f>
        <v>0</v>
      </c>
      <c r="AF8" s="75"/>
    </row>
    <row r="9" spans="1:32" ht="28.9">
      <c r="A9" s="52"/>
      <c r="B9" s="52"/>
      <c r="C9" s="52" t="s">
        <v>19</v>
      </c>
      <c r="D9" s="52" t="s">
        <v>609</v>
      </c>
      <c r="E9" s="126"/>
      <c r="F9" s="126"/>
      <c r="G9" s="126"/>
      <c r="H9" s="126"/>
      <c r="I9" s="52"/>
      <c r="J9" s="52"/>
      <c r="K9" s="52"/>
      <c r="L9" s="52"/>
      <c r="M9" s="129" t="s">
        <v>285</v>
      </c>
      <c r="N9" s="59" t="s">
        <v>610</v>
      </c>
      <c r="O9" s="429"/>
      <c r="P9" s="90">
        <v>0</v>
      </c>
      <c r="Q9" s="90">
        <v>0</v>
      </c>
      <c r="R9" s="90">
        <v>0</v>
      </c>
      <c r="S9" s="90">
        <v>0</v>
      </c>
      <c r="T9" s="90">
        <v>0</v>
      </c>
      <c r="U9" s="90">
        <v>0</v>
      </c>
      <c r="V9" s="90">
        <v>0</v>
      </c>
      <c r="W9" s="185">
        <v>0</v>
      </c>
      <c r="X9" s="87"/>
      <c r="Y9" s="62"/>
      <c r="Z9" s="61"/>
      <c r="AA9" s="62"/>
      <c r="AB9" s="61"/>
      <c r="AC9" s="62"/>
      <c r="AD9" s="61"/>
      <c r="AE9" s="62"/>
      <c r="AF9" s="75"/>
    </row>
    <row r="10" spans="1:32">
      <c r="A10" s="52"/>
      <c r="B10" s="52"/>
      <c r="C10" s="52" t="s">
        <v>23</v>
      </c>
      <c r="D10" s="52" t="s">
        <v>611</v>
      </c>
      <c r="E10" s="126"/>
      <c r="F10" s="126"/>
      <c r="G10" s="126"/>
      <c r="H10" s="126"/>
      <c r="I10" s="52"/>
      <c r="J10" s="52"/>
      <c r="K10" s="52"/>
      <c r="L10" s="52"/>
      <c r="M10" s="129" t="s">
        <v>285</v>
      </c>
      <c r="N10" s="59" t="s">
        <v>610</v>
      </c>
      <c r="O10" s="429"/>
      <c r="P10" s="90">
        <v>0</v>
      </c>
      <c r="Q10" s="90">
        <v>0</v>
      </c>
      <c r="R10" s="90">
        <v>0</v>
      </c>
      <c r="S10" s="90">
        <v>0</v>
      </c>
      <c r="T10" s="90">
        <v>0</v>
      </c>
      <c r="U10" s="90">
        <v>0</v>
      </c>
      <c r="V10" s="90">
        <v>0</v>
      </c>
      <c r="W10" s="185">
        <v>0</v>
      </c>
      <c r="X10" s="87"/>
      <c r="Y10" s="62"/>
      <c r="Z10" s="61"/>
      <c r="AA10" s="62"/>
      <c r="AB10" s="61"/>
      <c r="AC10" s="62"/>
      <c r="AD10" s="61"/>
      <c r="AE10" s="62"/>
      <c r="AF10" s="75"/>
    </row>
    <row r="11" spans="1:32" ht="15" thickBot="1">
      <c r="A11" s="52"/>
      <c r="B11" s="53" t="s">
        <v>194</v>
      </c>
      <c r="C11" s="53"/>
      <c r="D11" s="487" t="s">
        <v>612</v>
      </c>
      <c r="E11" s="488"/>
      <c r="F11" s="488"/>
      <c r="G11" s="488"/>
      <c r="H11" s="488"/>
      <c r="I11" s="488"/>
      <c r="J11" s="488"/>
      <c r="K11" s="488"/>
      <c r="L11" s="488"/>
      <c r="M11" s="488"/>
      <c r="N11" s="489"/>
      <c r="O11" s="413" t="s">
        <v>613</v>
      </c>
      <c r="P11" s="66">
        <f>SUM(P12:P15)</f>
        <v>1000</v>
      </c>
      <c r="Q11" s="66">
        <f t="shared" ref="Q11:W11" si="19">SUM(Q12:Q15)</f>
        <v>0</v>
      </c>
      <c r="R11" s="66">
        <f t="shared" si="19"/>
        <v>0</v>
      </c>
      <c r="S11" s="66">
        <f t="shared" si="19"/>
        <v>0</v>
      </c>
      <c r="T11" s="66">
        <f t="shared" si="19"/>
        <v>0</v>
      </c>
      <c r="U11" s="66">
        <f t="shared" si="19"/>
        <v>0</v>
      </c>
      <c r="V11" s="66">
        <f t="shared" si="19"/>
        <v>0</v>
      </c>
      <c r="W11" s="201">
        <f t="shared" si="19"/>
        <v>0</v>
      </c>
      <c r="X11" s="198">
        <f t="shared" ref="X11" si="20">SUM(X12:X15)</f>
        <v>0</v>
      </c>
      <c r="Y11" s="66">
        <f t="shared" ref="Y11" si="21">SUM(Y12:Y15)</f>
        <v>0</v>
      </c>
      <c r="Z11" s="66">
        <f t="shared" ref="Z11" si="22">SUM(Z12:Z15)</f>
        <v>0</v>
      </c>
      <c r="AA11" s="66">
        <f t="shared" ref="AA11" si="23">SUM(AA12:AA15)</f>
        <v>0</v>
      </c>
      <c r="AB11" s="66">
        <f t="shared" ref="AB11" si="24">SUM(AB12:AB15)</f>
        <v>0</v>
      </c>
      <c r="AC11" s="66">
        <f t="shared" ref="AC11" si="25">SUM(AC12:AC15)</f>
        <v>0</v>
      </c>
      <c r="AD11" s="66">
        <f t="shared" ref="AD11" si="26">SUM(AD12:AD15)</f>
        <v>0</v>
      </c>
      <c r="AE11" s="66">
        <f t="shared" ref="AE11" si="27">SUM(AE12:AE15)</f>
        <v>0</v>
      </c>
      <c r="AF11" s="75"/>
    </row>
    <row r="12" spans="1:32" ht="28.9">
      <c r="A12" s="52"/>
      <c r="B12" s="52"/>
      <c r="C12" s="52" t="s">
        <v>19</v>
      </c>
      <c r="D12" s="52" t="s">
        <v>614</v>
      </c>
      <c r="E12" s="126"/>
      <c r="F12" s="126"/>
      <c r="G12" s="126"/>
      <c r="H12" s="126"/>
      <c r="I12" s="52"/>
      <c r="J12" s="52"/>
      <c r="K12" s="52"/>
      <c r="L12" s="52"/>
      <c r="M12" s="129" t="s">
        <v>285</v>
      </c>
      <c r="N12" s="59" t="s">
        <v>610</v>
      </c>
      <c r="O12" s="429"/>
      <c r="P12" s="90">
        <v>250</v>
      </c>
      <c r="Q12" s="90">
        <v>0</v>
      </c>
      <c r="R12" s="90">
        <v>0</v>
      </c>
      <c r="S12" s="90">
        <v>0</v>
      </c>
      <c r="T12" s="90">
        <v>0</v>
      </c>
      <c r="U12" s="90">
        <v>0</v>
      </c>
      <c r="V12" s="90">
        <v>0</v>
      </c>
      <c r="W12" s="185">
        <v>0</v>
      </c>
      <c r="X12" s="87"/>
      <c r="Y12" s="62"/>
      <c r="Z12" s="61"/>
      <c r="AA12" s="62"/>
      <c r="AB12" s="61"/>
      <c r="AC12" s="62"/>
      <c r="AD12" s="61"/>
      <c r="AE12" s="62"/>
      <c r="AF12" s="75"/>
    </row>
    <row r="13" spans="1:32" ht="28.9">
      <c r="A13" s="52"/>
      <c r="B13" s="52"/>
      <c r="C13" s="52" t="s">
        <v>23</v>
      </c>
      <c r="D13" s="52" t="s">
        <v>615</v>
      </c>
      <c r="E13" s="126"/>
      <c r="F13" s="126"/>
      <c r="G13" s="126"/>
      <c r="H13" s="126"/>
      <c r="I13" s="52"/>
      <c r="J13" s="52"/>
      <c r="K13" s="52"/>
      <c r="L13" s="52"/>
      <c r="M13" s="129" t="s">
        <v>285</v>
      </c>
      <c r="N13" s="59" t="s">
        <v>610</v>
      </c>
      <c r="O13" s="429"/>
      <c r="P13" s="90">
        <v>250</v>
      </c>
      <c r="Q13" s="90">
        <v>0</v>
      </c>
      <c r="R13" s="90">
        <v>0</v>
      </c>
      <c r="S13" s="90">
        <v>0</v>
      </c>
      <c r="T13" s="90">
        <v>0</v>
      </c>
      <c r="U13" s="90">
        <v>0</v>
      </c>
      <c r="V13" s="90">
        <v>0</v>
      </c>
      <c r="W13" s="185">
        <v>0</v>
      </c>
      <c r="X13" s="87"/>
      <c r="Y13" s="62"/>
      <c r="Z13" s="61"/>
      <c r="AA13" s="62"/>
      <c r="AB13" s="61"/>
      <c r="AC13" s="62"/>
      <c r="AD13" s="61"/>
      <c r="AE13" s="62"/>
      <c r="AF13" s="75"/>
    </row>
    <row r="14" spans="1:32" ht="28.9">
      <c r="A14" s="52"/>
      <c r="B14" s="52"/>
      <c r="C14" s="52" t="s">
        <v>25</v>
      </c>
      <c r="D14" s="52" t="s">
        <v>616</v>
      </c>
      <c r="E14" s="126"/>
      <c r="F14" s="126"/>
      <c r="G14" s="126"/>
      <c r="H14" s="126"/>
      <c r="I14" s="52"/>
      <c r="J14" s="52"/>
      <c r="K14" s="52"/>
      <c r="L14" s="52"/>
      <c r="M14" s="129" t="s">
        <v>285</v>
      </c>
      <c r="N14" s="59" t="s">
        <v>610</v>
      </c>
      <c r="O14" s="429"/>
      <c r="P14" s="90">
        <v>250</v>
      </c>
      <c r="Q14" s="90">
        <v>0</v>
      </c>
      <c r="R14" s="90">
        <v>0</v>
      </c>
      <c r="S14" s="90">
        <v>0</v>
      </c>
      <c r="T14" s="90">
        <v>0</v>
      </c>
      <c r="U14" s="90">
        <v>0</v>
      </c>
      <c r="V14" s="90">
        <v>0</v>
      </c>
      <c r="W14" s="185">
        <v>0</v>
      </c>
      <c r="X14" s="87"/>
      <c r="Y14" s="62"/>
      <c r="Z14" s="61"/>
      <c r="AA14" s="62"/>
      <c r="AB14" s="61"/>
      <c r="AC14" s="62"/>
      <c r="AD14" s="61"/>
      <c r="AE14" s="62"/>
      <c r="AF14" s="75"/>
    </row>
    <row r="15" spans="1:32">
      <c r="A15" s="52"/>
      <c r="B15" s="52"/>
      <c r="C15" s="52" t="s">
        <v>27</v>
      </c>
      <c r="D15" s="52" t="s">
        <v>617</v>
      </c>
      <c r="E15" s="126"/>
      <c r="F15" s="126"/>
      <c r="G15" s="126"/>
      <c r="H15" s="126"/>
      <c r="I15" s="52"/>
      <c r="J15" s="52"/>
      <c r="K15" s="52"/>
      <c r="L15" s="52"/>
      <c r="M15" s="129" t="s">
        <v>285</v>
      </c>
      <c r="N15" s="59" t="s">
        <v>610</v>
      </c>
      <c r="O15" s="429"/>
      <c r="P15" s="90">
        <v>250</v>
      </c>
      <c r="Q15" s="90">
        <v>0</v>
      </c>
      <c r="R15" s="90">
        <v>0</v>
      </c>
      <c r="S15" s="90">
        <v>0</v>
      </c>
      <c r="T15" s="90">
        <v>0</v>
      </c>
      <c r="U15" s="90">
        <v>0</v>
      </c>
      <c r="V15" s="90">
        <v>0</v>
      </c>
      <c r="W15" s="185">
        <v>0</v>
      </c>
      <c r="X15" s="87"/>
      <c r="Y15" s="62"/>
      <c r="Z15" s="61"/>
      <c r="AA15" s="62"/>
      <c r="AB15" s="61"/>
      <c r="AC15" s="62"/>
      <c r="AD15" s="61"/>
      <c r="AE15" s="62"/>
      <c r="AF15" s="75"/>
    </row>
    <row r="16" spans="1:32" ht="43.9" thickBot="1">
      <c r="A16" s="52"/>
      <c r="B16" s="53" t="s">
        <v>200</v>
      </c>
      <c r="C16" s="53"/>
      <c r="D16" s="501" t="s">
        <v>618</v>
      </c>
      <c r="E16" s="502"/>
      <c r="F16" s="502"/>
      <c r="G16" s="502"/>
      <c r="H16" s="502"/>
      <c r="I16" s="502"/>
      <c r="J16" s="502"/>
      <c r="K16" s="502"/>
      <c r="L16" s="502"/>
      <c r="M16" s="502"/>
      <c r="N16" s="503"/>
      <c r="O16" s="412" t="s">
        <v>619</v>
      </c>
      <c r="P16" s="66">
        <f>SUM(P17:P18)</f>
        <v>2000</v>
      </c>
      <c r="Q16" s="66">
        <f t="shared" ref="Q16:W16" si="28">SUM(Q17:Q18)</f>
        <v>0</v>
      </c>
      <c r="R16" s="66">
        <f t="shared" si="28"/>
        <v>2000</v>
      </c>
      <c r="S16" s="66">
        <f t="shared" si="28"/>
        <v>0</v>
      </c>
      <c r="T16" s="66">
        <f t="shared" si="28"/>
        <v>2000</v>
      </c>
      <c r="U16" s="66">
        <f t="shared" si="28"/>
        <v>0</v>
      </c>
      <c r="V16" s="66">
        <f t="shared" si="28"/>
        <v>2000</v>
      </c>
      <c r="W16" s="201">
        <f t="shared" si="28"/>
        <v>0</v>
      </c>
      <c r="X16" s="198">
        <f>SUM(X17:X18)</f>
        <v>0</v>
      </c>
      <c r="Y16" s="66">
        <f t="shared" ref="Y16" si="29">SUM(Y17:Y18)</f>
        <v>0</v>
      </c>
      <c r="Z16" s="66">
        <f t="shared" ref="Z16" si="30">SUM(Z17:Z18)</f>
        <v>0</v>
      </c>
      <c r="AA16" s="66">
        <f t="shared" ref="AA16" si="31">SUM(AA17:AA18)</f>
        <v>0</v>
      </c>
      <c r="AB16" s="66">
        <f t="shared" ref="AB16" si="32">SUM(AB17:AB18)</f>
        <v>0</v>
      </c>
      <c r="AC16" s="66">
        <f t="shared" ref="AC16" si="33">SUM(AC17:AC18)</f>
        <v>0</v>
      </c>
      <c r="AD16" s="66">
        <f t="shared" ref="AD16" si="34">SUM(AD17:AD18)</f>
        <v>0</v>
      </c>
      <c r="AE16" s="66">
        <f t="shared" ref="AE16" si="35">SUM(AE17:AE18)</f>
        <v>0</v>
      </c>
      <c r="AF16" s="75"/>
    </row>
    <row r="17" spans="1:32" ht="28.9">
      <c r="A17" s="52"/>
      <c r="B17" s="52"/>
      <c r="C17" s="52" t="s">
        <v>19</v>
      </c>
      <c r="D17" s="52" t="s">
        <v>620</v>
      </c>
      <c r="E17" s="126"/>
      <c r="F17" s="126"/>
      <c r="G17" s="126"/>
      <c r="H17" s="126"/>
      <c r="I17" s="52"/>
      <c r="J17" s="52"/>
      <c r="K17" s="52"/>
      <c r="L17" s="52"/>
      <c r="M17" s="129" t="s">
        <v>300</v>
      </c>
      <c r="N17" s="59" t="s">
        <v>610</v>
      </c>
      <c r="O17" s="429"/>
      <c r="P17" s="90">
        <v>0</v>
      </c>
      <c r="Q17" s="90">
        <v>0</v>
      </c>
      <c r="R17" s="90">
        <v>0</v>
      </c>
      <c r="S17" s="90">
        <v>0</v>
      </c>
      <c r="T17" s="90">
        <v>0</v>
      </c>
      <c r="U17" s="90">
        <v>0</v>
      </c>
      <c r="V17" s="90">
        <v>0</v>
      </c>
      <c r="W17" s="185">
        <v>0</v>
      </c>
      <c r="X17" s="87"/>
      <c r="Y17" s="62"/>
      <c r="Z17" s="61"/>
      <c r="AA17" s="62"/>
      <c r="AB17" s="61"/>
      <c r="AC17" s="62"/>
      <c r="AD17" s="61"/>
      <c r="AE17" s="62"/>
      <c r="AF17" s="75"/>
    </row>
    <row r="18" spans="1:32" ht="28.9">
      <c r="A18" s="52"/>
      <c r="B18" s="52"/>
      <c r="C18" s="52" t="s">
        <v>23</v>
      </c>
      <c r="D18" s="52" t="s">
        <v>621</v>
      </c>
      <c r="E18" s="126"/>
      <c r="F18" s="126"/>
      <c r="G18" s="126"/>
      <c r="H18" s="126"/>
      <c r="I18" s="52"/>
      <c r="J18" s="52"/>
      <c r="K18" s="52"/>
      <c r="L18" s="52"/>
      <c r="M18" s="129" t="s">
        <v>300</v>
      </c>
      <c r="N18" s="59" t="s">
        <v>610</v>
      </c>
      <c r="O18" s="429"/>
      <c r="P18" s="90">
        <v>2000</v>
      </c>
      <c r="Q18" s="90">
        <v>0</v>
      </c>
      <c r="R18" s="90">
        <v>2000</v>
      </c>
      <c r="S18" s="90">
        <v>0</v>
      </c>
      <c r="T18" s="90">
        <v>2000</v>
      </c>
      <c r="U18" s="90">
        <v>0</v>
      </c>
      <c r="V18" s="90">
        <v>2000</v>
      </c>
      <c r="W18" s="185">
        <v>0</v>
      </c>
      <c r="X18" s="87"/>
      <c r="Y18" s="62"/>
      <c r="Z18" s="61"/>
      <c r="AA18" s="62"/>
      <c r="AB18" s="61"/>
      <c r="AC18" s="62"/>
      <c r="AD18" s="61"/>
      <c r="AE18" s="62"/>
      <c r="AF18" s="75"/>
    </row>
    <row r="19" spans="1:32" ht="43.9" customHeight="1" thickBot="1">
      <c r="A19" s="49" t="s">
        <v>622</v>
      </c>
      <c r="B19" s="50"/>
      <c r="C19" s="50"/>
      <c r="D19" s="471" t="s">
        <v>623</v>
      </c>
      <c r="E19" s="472"/>
      <c r="F19" s="472"/>
      <c r="G19" s="472"/>
      <c r="H19" s="472"/>
      <c r="I19" s="472"/>
      <c r="J19" s="472"/>
      <c r="K19" s="472"/>
      <c r="L19" s="472"/>
      <c r="M19" s="472"/>
      <c r="N19" s="472"/>
      <c r="O19" s="473"/>
      <c r="P19" s="203">
        <f>SUM(P20,P24,P28,P31,P33,P37)</f>
        <v>4750</v>
      </c>
      <c r="Q19" s="203">
        <f t="shared" ref="Q19:AE19" si="36">SUM(Q20,Q24,Q28,Q31,Q33,Q37)</f>
        <v>0</v>
      </c>
      <c r="R19" s="203">
        <f t="shared" si="36"/>
        <v>2750</v>
      </c>
      <c r="S19" s="203">
        <f t="shared" si="36"/>
        <v>0</v>
      </c>
      <c r="T19" s="203">
        <f t="shared" si="36"/>
        <v>2750</v>
      </c>
      <c r="U19" s="203">
        <f t="shared" si="36"/>
        <v>0</v>
      </c>
      <c r="V19" s="203">
        <f t="shared" si="36"/>
        <v>2250</v>
      </c>
      <c r="W19" s="204">
        <f t="shared" si="36"/>
        <v>0</v>
      </c>
      <c r="X19" s="216">
        <f t="shared" si="36"/>
        <v>0</v>
      </c>
      <c r="Y19" s="203">
        <f t="shared" si="36"/>
        <v>0</v>
      </c>
      <c r="Z19" s="203">
        <f t="shared" si="36"/>
        <v>0</v>
      </c>
      <c r="AA19" s="203">
        <f t="shared" si="36"/>
        <v>0</v>
      </c>
      <c r="AB19" s="203">
        <f t="shared" si="36"/>
        <v>0</v>
      </c>
      <c r="AC19" s="203">
        <f t="shared" si="36"/>
        <v>0</v>
      </c>
      <c r="AD19" s="203">
        <f t="shared" si="36"/>
        <v>0</v>
      </c>
      <c r="AE19" s="203">
        <f t="shared" si="36"/>
        <v>0</v>
      </c>
      <c r="AF19" s="75"/>
    </row>
    <row r="20" spans="1:32" ht="15" thickBot="1">
      <c r="A20" s="52"/>
      <c r="B20" s="53" t="s">
        <v>16</v>
      </c>
      <c r="C20" s="53"/>
      <c r="D20" s="501" t="s">
        <v>624</v>
      </c>
      <c r="E20" s="502"/>
      <c r="F20" s="502"/>
      <c r="G20" s="502"/>
      <c r="H20" s="502"/>
      <c r="I20" s="502"/>
      <c r="J20" s="502"/>
      <c r="K20" s="502"/>
      <c r="L20" s="502"/>
      <c r="M20" s="502"/>
      <c r="N20" s="503"/>
      <c r="O20" s="412" t="s">
        <v>625</v>
      </c>
      <c r="P20" s="66">
        <f>SUM(P21:P23)</f>
        <v>500</v>
      </c>
      <c r="Q20" s="66">
        <f t="shared" ref="Q20:AE20" si="37">SUM(Q21:Q23)</f>
        <v>0</v>
      </c>
      <c r="R20" s="66">
        <f t="shared" si="37"/>
        <v>500</v>
      </c>
      <c r="S20" s="66">
        <f t="shared" si="37"/>
        <v>0</v>
      </c>
      <c r="T20" s="66">
        <f t="shared" si="37"/>
        <v>500</v>
      </c>
      <c r="U20" s="66">
        <f t="shared" si="37"/>
        <v>0</v>
      </c>
      <c r="V20" s="66">
        <f t="shared" si="37"/>
        <v>0</v>
      </c>
      <c r="W20" s="201">
        <f t="shared" si="37"/>
        <v>0</v>
      </c>
      <c r="X20" s="198">
        <f t="shared" si="37"/>
        <v>0</v>
      </c>
      <c r="Y20" s="66">
        <f t="shared" si="37"/>
        <v>0</v>
      </c>
      <c r="Z20" s="66">
        <f t="shared" si="37"/>
        <v>0</v>
      </c>
      <c r="AA20" s="66">
        <f t="shared" si="37"/>
        <v>0</v>
      </c>
      <c r="AB20" s="66">
        <f t="shared" si="37"/>
        <v>0</v>
      </c>
      <c r="AC20" s="66">
        <f t="shared" si="37"/>
        <v>0</v>
      </c>
      <c r="AD20" s="66">
        <f t="shared" si="37"/>
        <v>0</v>
      </c>
      <c r="AE20" s="66">
        <f t="shared" si="37"/>
        <v>0</v>
      </c>
      <c r="AF20" s="75"/>
    </row>
    <row r="21" spans="1:32" ht="29.45" thickBot="1">
      <c r="A21" s="52"/>
      <c r="B21" s="52"/>
      <c r="C21" s="52" t="s">
        <v>19</v>
      </c>
      <c r="D21" s="52" t="s">
        <v>626</v>
      </c>
      <c r="E21" s="126"/>
      <c r="F21" s="126"/>
      <c r="G21" s="126"/>
      <c r="H21" s="126"/>
      <c r="I21" s="52"/>
      <c r="J21" s="52"/>
      <c r="K21" s="52"/>
      <c r="L21" s="52"/>
      <c r="M21" s="129" t="s">
        <v>300</v>
      </c>
      <c r="N21" s="59" t="s">
        <v>610</v>
      </c>
      <c r="O21" s="429"/>
      <c r="P21" s="90">
        <v>500</v>
      </c>
      <c r="Q21" s="90">
        <v>0</v>
      </c>
      <c r="R21" s="90">
        <v>500</v>
      </c>
      <c r="S21" s="90">
        <v>0</v>
      </c>
      <c r="T21" s="90">
        <v>500</v>
      </c>
      <c r="U21" s="90">
        <v>0</v>
      </c>
      <c r="V21" s="90">
        <v>0</v>
      </c>
      <c r="W21" s="185">
        <v>0</v>
      </c>
      <c r="X21" s="87"/>
      <c r="Y21" s="62"/>
      <c r="Z21" s="61"/>
      <c r="AA21" s="62"/>
      <c r="AB21" s="61"/>
      <c r="AC21" s="62"/>
      <c r="AD21" s="61"/>
      <c r="AE21" s="62"/>
      <c r="AF21" s="75"/>
    </row>
    <row r="22" spans="1:32" ht="15" thickBot="1">
      <c r="A22" s="52"/>
      <c r="B22" s="52"/>
      <c r="C22" s="52" t="s">
        <v>23</v>
      </c>
      <c r="D22" s="52" t="s">
        <v>627</v>
      </c>
      <c r="E22" s="126"/>
      <c r="F22" s="126"/>
      <c r="G22" s="126"/>
      <c r="H22" s="126"/>
      <c r="I22" s="52"/>
      <c r="J22" s="52"/>
      <c r="K22" s="52"/>
      <c r="L22" s="52"/>
      <c r="M22" s="129" t="s">
        <v>285</v>
      </c>
      <c r="N22" s="59" t="s">
        <v>610</v>
      </c>
      <c r="O22" s="429"/>
      <c r="P22" s="90">
        <v>0</v>
      </c>
      <c r="Q22" s="90">
        <v>0</v>
      </c>
      <c r="R22" s="90">
        <v>0</v>
      </c>
      <c r="S22" s="90">
        <v>0</v>
      </c>
      <c r="T22" s="90">
        <v>0</v>
      </c>
      <c r="U22" s="90">
        <v>0</v>
      </c>
      <c r="V22" s="90">
        <v>0</v>
      </c>
      <c r="W22" s="185">
        <v>0</v>
      </c>
      <c r="X22" s="87"/>
      <c r="Y22" s="62"/>
      <c r="Z22" s="61"/>
      <c r="AA22" s="62"/>
      <c r="AB22" s="61"/>
      <c r="AC22" s="62"/>
      <c r="AD22" s="61"/>
      <c r="AE22" s="62"/>
      <c r="AF22" s="75"/>
    </row>
    <row r="23" spans="1:32" ht="15" thickBot="1">
      <c r="A23" s="52"/>
      <c r="B23" s="52"/>
      <c r="C23" s="52" t="s">
        <v>25</v>
      </c>
      <c r="D23" s="75" t="s">
        <v>628</v>
      </c>
      <c r="E23" s="126"/>
      <c r="F23" s="126"/>
      <c r="G23" s="126"/>
      <c r="H23" s="126"/>
      <c r="I23" s="52"/>
      <c r="J23" s="52"/>
      <c r="K23" s="52"/>
      <c r="L23" s="52"/>
      <c r="M23" s="129" t="s">
        <v>285</v>
      </c>
      <c r="N23" s="59" t="s">
        <v>610</v>
      </c>
      <c r="O23" s="429"/>
      <c r="P23" s="90">
        <v>0</v>
      </c>
      <c r="Q23" s="90">
        <v>0</v>
      </c>
      <c r="R23" s="90">
        <v>0</v>
      </c>
      <c r="S23" s="90">
        <v>0</v>
      </c>
      <c r="T23" s="90">
        <v>0</v>
      </c>
      <c r="U23" s="90">
        <v>0</v>
      </c>
      <c r="V23" s="90">
        <v>0</v>
      </c>
      <c r="W23" s="185">
        <v>0</v>
      </c>
      <c r="X23" s="87"/>
      <c r="Y23" s="62"/>
      <c r="Z23" s="61"/>
      <c r="AA23" s="62"/>
      <c r="AB23" s="61"/>
      <c r="AC23" s="62"/>
      <c r="AD23" s="61"/>
      <c r="AE23" s="62"/>
      <c r="AF23" s="75"/>
    </row>
    <row r="24" spans="1:32" ht="29.45" thickBot="1">
      <c r="A24" s="52"/>
      <c r="B24" s="53" t="s">
        <v>29</v>
      </c>
      <c r="C24" s="76"/>
      <c r="D24" s="501" t="s">
        <v>629</v>
      </c>
      <c r="E24" s="502"/>
      <c r="F24" s="502"/>
      <c r="G24" s="502"/>
      <c r="H24" s="502"/>
      <c r="I24" s="502"/>
      <c r="J24" s="502"/>
      <c r="K24" s="502"/>
      <c r="L24" s="502"/>
      <c r="M24" s="502"/>
      <c r="N24" s="503"/>
      <c r="O24" s="412" t="s">
        <v>630</v>
      </c>
      <c r="P24" s="66">
        <f>SUM(P25:P27)</f>
        <v>2000</v>
      </c>
      <c r="Q24" s="66">
        <f t="shared" ref="Q24:AE24" si="38">SUM(Q25:Q27)</f>
        <v>0</v>
      </c>
      <c r="R24" s="66">
        <f t="shared" si="38"/>
        <v>1500</v>
      </c>
      <c r="S24" s="66">
        <f t="shared" si="38"/>
        <v>0</v>
      </c>
      <c r="T24" s="66">
        <f t="shared" si="38"/>
        <v>1500</v>
      </c>
      <c r="U24" s="66">
        <f t="shared" si="38"/>
        <v>0</v>
      </c>
      <c r="V24" s="66">
        <f t="shared" si="38"/>
        <v>1500</v>
      </c>
      <c r="W24" s="201">
        <f t="shared" si="38"/>
        <v>0</v>
      </c>
      <c r="X24" s="198">
        <f t="shared" si="38"/>
        <v>0</v>
      </c>
      <c r="Y24" s="66">
        <f t="shared" si="38"/>
        <v>0</v>
      </c>
      <c r="Z24" s="66">
        <f t="shared" si="38"/>
        <v>0</v>
      </c>
      <c r="AA24" s="66">
        <f t="shared" si="38"/>
        <v>0</v>
      </c>
      <c r="AB24" s="66">
        <f t="shared" si="38"/>
        <v>0</v>
      </c>
      <c r="AC24" s="66">
        <f t="shared" si="38"/>
        <v>0</v>
      </c>
      <c r="AD24" s="66">
        <f t="shared" si="38"/>
        <v>0</v>
      </c>
      <c r="AE24" s="66">
        <f t="shared" si="38"/>
        <v>0</v>
      </c>
      <c r="AF24" s="75"/>
    </row>
    <row r="25" spans="1:32" ht="29.45" thickBot="1">
      <c r="A25" s="52"/>
      <c r="B25" s="52"/>
      <c r="C25" s="52" t="s">
        <v>19</v>
      </c>
      <c r="D25" s="52" t="s">
        <v>631</v>
      </c>
      <c r="E25" s="126"/>
      <c r="F25" s="127"/>
      <c r="G25" s="127"/>
      <c r="H25" s="127"/>
      <c r="I25" s="131"/>
      <c r="J25" s="131"/>
      <c r="K25" s="131"/>
      <c r="L25" s="131"/>
      <c r="M25" s="129" t="s">
        <v>285</v>
      </c>
      <c r="N25" s="59" t="s">
        <v>610</v>
      </c>
      <c r="O25" s="429"/>
      <c r="P25" s="90">
        <v>500</v>
      </c>
      <c r="Q25" s="90">
        <v>0</v>
      </c>
      <c r="R25" s="90">
        <v>0</v>
      </c>
      <c r="S25" s="90">
        <v>0</v>
      </c>
      <c r="T25" s="90">
        <v>0</v>
      </c>
      <c r="U25" s="90">
        <v>0</v>
      </c>
      <c r="V25" s="90">
        <v>0</v>
      </c>
      <c r="W25" s="185">
        <v>0</v>
      </c>
      <c r="X25" s="87"/>
      <c r="Y25" s="62"/>
      <c r="Z25" s="61"/>
      <c r="AA25" s="62"/>
      <c r="AB25" s="61"/>
      <c r="AC25" s="62"/>
      <c r="AD25" s="61"/>
      <c r="AE25" s="62"/>
      <c r="AF25" s="75"/>
    </row>
    <row r="26" spans="1:32" ht="15" thickBot="1">
      <c r="A26" s="52"/>
      <c r="B26" s="52"/>
      <c r="C26" s="52" t="s">
        <v>23</v>
      </c>
      <c r="D26" s="52" t="s">
        <v>632</v>
      </c>
      <c r="E26" s="126"/>
      <c r="F26" s="126"/>
      <c r="G26" s="126"/>
      <c r="H26" s="126"/>
      <c r="I26" s="52"/>
      <c r="J26" s="52"/>
      <c r="K26" s="131"/>
      <c r="L26" s="131"/>
      <c r="M26" s="129" t="s">
        <v>285</v>
      </c>
      <c r="N26" s="59" t="s">
        <v>610</v>
      </c>
      <c r="O26" s="429"/>
      <c r="P26" s="90">
        <v>1500</v>
      </c>
      <c r="Q26" s="90">
        <v>0</v>
      </c>
      <c r="R26" s="90">
        <v>1500</v>
      </c>
      <c r="S26" s="90">
        <v>0</v>
      </c>
      <c r="T26" s="90">
        <v>1500</v>
      </c>
      <c r="U26" s="90">
        <v>0</v>
      </c>
      <c r="V26" s="90">
        <v>1500</v>
      </c>
      <c r="W26" s="185">
        <v>0</v>
      </c>
      <c r="X26" s="87"/>
      <c r="Y26" s="62"/>
      <c r="Z26" s="61"/>
      <c r="AA26" s="62"/>
      <c r="AB26" s="61"/>
      <c r="AC26" s="62"/>
      <c r="AD26" s="61"/>
      <c r="AE26" s="62"/>
      <c r="AF26" s="75"/>
    </row>
    <row r="27" spans="1:32" ht="29.45" thickBot="1">
      <c r="A27" s="52"/>
      <c r="B27" s="52"/>
      <c r="C27" s="52" t="s">
        <v>25</v>
      </c>
      <c r="D27" s="52" t="s">
        <v>633</v>
      </c>
      <c r="E27" s="126"/>
      <c r="F27" s="126"/>
      <c r="G27" s="126"/>
      <c r="H27" s="126"/>
      <c r="I27" s="131"/>
      <c r="J27" s="131"/>
      <c r="K27" s="131"/>
      <c r="L27" s="131"/>
      <c r="M27" s="129" t="s">
        <v>285</v>
      </c>
      <c r="N27" s="59" t="s">
        <v>610</v>
      </c>
      <c r="O27" s="429"/>
      <c r="P27" s="90">
        <v>0</v>
      </c>
      <c r="Q27" s="90">
        <v>0</v>
      </c>
      <c r="R27" s="90">
        <v>0</v>
      </c>
      <c r="S27" s="90">
        <v>0</v>
      </c>
      <c r="T27" s="90">
        <v>0</v>
      </c>
      <c r="U27" s="90">
        <v>0</v>
      </c>
      <c r="V27" s="90">
        <v>0</v>
      </c>
      <c r="W27" s="185">
        <v>0</v>
      </c>
      <c r="X27" s="87"/>
      <c r="Y27" s="62"/>
      <c r="Z27" s="61"/>
      <c r="AA27" s="62"/>
      <c r="AB27" s="61"/>
      <c r="AC27" s="62"/>
      <c r="AD27" s="61"/>
      <c r="AE27" s="62"/>
      <c r="AF27" s="75"/>
    </row>
    <row r="28" spans="1:32" ht="15" thickBot="1">
      <c r="A28" s="52"/>
      <c r="B28" s="53" t="s">
        <v>194</v>
      </c>
      <c r="C28" s="76"/>
      <c r="D28" s="501" t="s">
        <v>634</v>
      </c>
      <c r="E28" s="502"/>
      <c r="F28" s="502"/>
      <c r="G28" s="502"/>
      <c r="H28" s="502"/>
      <c r="I28" s="502"/>
      <c r="J28" s="502"/>
      <c r="K28" s="502"/>
      <c r="L28" s="502"/>
      <c r="M28" s="502"/>
      <c r="N28" s="503"/>
      <c r="O28" s="412" t="s">
        <v>635</v>
      </c>
      <c r="P28" s="66">
        <f>SUM(P29:P30)</f>
        <v>0</v>
      </c>
      <c r="Q28" s="66">
        <f t="shared" ref="Q28:AE28" si="39">SUM(Q29:Q30)</f>
        <v>0</v>
      </c>
      <c r="R28" s="66">
        <f t="shared" si="39"/>
        <v>0</v>
      </c>
      <c r="S28" s="66">
        <f t="shared" si="39"/>
        <v>0</v>
      </c>
      <c r="T28" s="66">
        <f t="shared" si="39"/>
        <v>0</v>
      </c>
      <c r="U28" s="66">
        <f t="shared" si="39"/>
        <v>0</v>
      </c>
      <c r="V28" s="66">
        <f t="shared" si="39"/>
        <v>0</v>
      </c>
      <c r="W28" s="201">
        <f t="shared" si="39"/>
        <v>0</v>
      </c>
      <c r="X28" s="198">
        <f t="shared" si="39"/>
        <v>0</v>
      </c>
      <c r="Y28" s="66">
        <f t="shared" si="39"/>
        <v>0</v>
      </c>
      <c r="Z28" s="66">
        <f t="shared" si="39"/>
        <v>0</v>
      </c>
      <c r="AA28" s="66">
        <f t="shared" si="39"/>
        <v>0</v>
      </c>
      <c r="AB28" s="66">
        <f t="shared" si="39"/>
        <v>0</v>
      </c>
      <c r="AC28" s="66">
        <f t="shared" si="39"/>
        <v>0</v>
      </c>
      <c r="AD28" s="66">
        <f t="shared" si="39"/>
        <v>0</v>
      </c>
      <c r="AE28" s="66">
        <f t="shared" si="39"/>
        <v>0</v>
      </c>
      <c r="AF28" s="75"/>
    </row>
    <row r="29" spans="1:32" ht="29.45" thickBot="1">
      <c r="A29" s="52"/>
      <c r="B29" s="52"/>
      <c r="C29" s="52" t="s">
        <v>19</v>
      </c>
      <c r="D29" s="52" t="s">
        <v>636</v>
      </c>
      <c r="E29" s="127"/>
      <c r="F29" s="126"/>
      <c r="G29" s="127"/>
      <c r="H29" s="127"/>
      <c r="I29" s="52"/>
      <c r="J29" s="52"/>
      <c r="K29" s="52"/>
      <c r="L29" s="52"/>
      <c r="M29" s="129" t="s">
        <v>285</v>
      </c>
      <c r="N29" s="59" t="s">
        <v>610</v>
      </c>
      <c r="O29" s="429"/>
      <c r="P29" s="90">
        <v>0</v>
      </c>
      <c r="Q29" s="90">
        <v>0</v>
      </c>
      <c r="R29" s="90">
        <v>0</v>
      </c>
      <c r="S29" s="90">
        <v>0</v>
      </c>
      <c r="T29" s="90">
        <v>0</v>
      </c>
      <c r="U29" s="90">
        <v>0</v>
      </c>
      <c r="V29" s="90">
        <v>0</v>
      </c>
      <c r="W29" s="185">
        <v>0</v>
      </c>
      <c r="X29" s="87"/>
      <c r="Y29" s="62"/>
      <c r="Z29" s="61"/>
      <c r="AA29" s="62"/>
      <c r="AB29" s="61"/>
      <c r="AC29" s="62"/>
      <c r="AD29" s="61"/>
      <c r="AE29" s="62"/>
      <c r="AF29" s="75"/>
    </row>
    <row r="30" spans="1:32" ht="15" thickBot="1">
      <c r="A30" s="52"/>
      <c r="B30" s="52"/>
      <c r="C30" s="52" t="s">
        <v>23</v>
      </c>
      <c r="D30" s="52" t="s">
        <v>637</v>
      </c>
      <c r="E30" s="127"/>
      <c r="F30" s="126"/>
      <c r="G30" s="127"/>
      <c r="H30" s="127"/>
      <c r="I30" s="52"/>
      <c r="J30" s="52"/>
      <c r="K30" s="52"/>
      <c r="L30" s="52"/>
      <c r="M30" s="129" t="s">
        <v>285</v>
      </c>
      <c r="N30" s="59" t="s">
        <v>610</v>
      </c>
      <c r="O30" s="429"/>
      <c r="P30" s="90">
        <v>0</v>
      </c>
      <c r="Q30" s="90">
        <v>0</v>
      </c>
      <c r="R30" s="90">
        <v>0</v>
      </c>
      <c r="S30" s="90">
        <v>0</v>
      </c>
      <c r="T30" s="90">
        <v>0</v>
      </c>
      <c r="U30" s="90">
        <v>0</v>
      </c>
      <c r="V30" s="90">
        <v>0</v>
      </c>
      <c r="W30" s="185">
        <v>0</v>
      </c>
      <c r="X30" s="87"/>
      <c r="Y30" s="62"/>
      <c r="Z30" s="61"/>
      <c r="AA30" s="62"/>
      <c r="AB30" s="61"/>
      <c r="AC30" s="62"/>
      <c r="AD30" s="61"/>
      <c r="AE30" s="62"/>
      <c r="AF30" s="75"/>
    </row>
    <row r="31" spans="1:32" ht="29.45" thickBot="1">
      <c r="A31" s="52"/>
      <c r="B31" s="53" t="s">
        <v>200</v>
      </c>
      <c r="C31" s="76"/>
      <c r="D31" s="510" t="s">
        <v>638</v>
      </c>
      <c r="E31" s="511"/>
      <c r="F31" s="511"/>
      <c r="G31" s="511"/>
      <c r="H31" s="511"/>
      <c r="I31" s="511"/>
      <c r="J31" s="511"/>
      <c r="K31" s="511"/>
      <c r="L31" s="511"/>
      <c r="M31" s="511"/>
      <c r="N31" s="512"/>
      <c r="O31" s="414" t="s">
        <v>639</v>
      </c>
      <c r="P31" s="66">
        <f>SUM(P32)</f>
        <v>250</v>
      </c>
      <c r="Q31" s="66">
        <f t="shared" ref="Q31:AE31" si="40">SUM(Q32)</f>
        <v>0</v>
      </c>
      <c r="R31" s="66">
        <f t="shared" si="40"/>
        <v>250</v>
      </c>
      <c r="S31" s="66">
        <f t="shared" si="40"/>
        <v>0</v>
      </c>
      <c r="T31" s="66">
        <f t="shared" si="40"/>
        <v>250</v>
      </c>
      <c r="U31" s="66">
        <f t="shared" si="40"/>
        <v>0</v>
      </c>
      <c r="V31" s="66">
        <f t="shared" si="40"/>
        <v>250</v>
      </c>
      <c r="W31" s="201">
        <f t="shared" si="40"/>
        <v>0</v>
      </c>
      <c r="X31" s="198">
        <f t="shared" si="40"/>
        <v>0</v>
      </c>
      <c r="Y31" s="66">
        <f t="shared" si="40"/>
        <v>0</v>
      </c>
      <c r="Z31" s="66">
        <f t="shared" si="40"/>
        <v>0</v>
      </c>
      <c r="AA31" s="66">
        <f t="shared" si="40"/>
        <v>0</v>
      </c>
      <c r="AB31" s="66">
        <f t="shared" si="40"/>
        <v>0</v>
      </c>
      <c r="AC31" s="66">
        <f t="shared" si="40"/>
        <v>0</v>
      </c>
      <c r="AD31" s="66">
        <f t="shared" si="40"/>
        <v>0</v>
      </c>
      <c r="AE31" s="66">
        <f t="shared" si="40"/>
        <v>0</v>
      </c>
      <c r="AF31" s="75"/>
    </row>
    <row r="32" spans="1:32" ht="43.9" thickBot="1">
      <c r="A32" s="52"/>
      <c r="B32" s="52"/>
      <c r="C32" s="52" t="s">
        <v>19</v>
      </c>
      <c r="D32" s="52" t="s">
        <v>640</v>
      </c>
      <c r="E32" s="127"/>
      <c r="F32" s="127"/>
      <c r="G32" s="126"/>
      <c r="H32" s="126"/>
      <c r="I32" s="52"/>
      <c r="J32" s="52"/>
      <c r="K32" s="52"/>
      <c r="L32" s="52"/>
      <c r="M32" s="129" t="s">
        <v>285</v>
      </c>
      <c r="N32" s="59" t="s">
        <v>610</v>
      </c>
      <c r="O32" s="429"/>
      <c r="P32" s="90">
        <v>250</v>
      </c>
      <c r="Q32" s="90">
        <v>0</v>
      </c>
      <c r="R32" s="90">
        <v>250</v>
      </c>
      <c r="S32" s="90">
        <v>0</v>
      </c>
      <c r="T32" s="90">
        <v>250</v>
      </c>
      <c r="U32" s="90">
        <v>0</v>
      </c>
      <c r="V32" s="90">
        <v>250</v>
      </c>
      <c r="W32" s="185">
        <v>0</v>
      </c>
      <c r="X32" s="87"/>
      <c r="Y32" s="62"/>
      <c r="Z32" s="61"/>
      <c r="AA32" s="62"/>
      <c r="AB32" s="61"/>
      <c r="AC32" s="62"/>
      <c r="AD32" s="61"/>
      <c r="AE32" s="62"/>
      <c r="AF32" s="75"/>
    </row>
    <row r="33" spans="1:32" ht="29.45" thickBot="1">
      <c r="A33" s="52"/>
      <c r="B33" s="53" t="s">
        <v>641</v>
      </c>
      <c r="C33" s="76"/>
      <c r="D33" s="577" t="s">
        <v>642</v>
      </c>
      <c r="E33" s="578"/>
      <c r="F33" s="578"/>
      <c r="G33" s="578"/>
      <c r="H33" s="578"/>
      <c r="I33" s="578"/>
      <c r="J33" s="578"/>
      <c r="K33" s="578"/>
      <c r="L33" s="578"/>
      <c r="M33" s="578"/>
      <c r="N33" s="579"/>
      <c r="O33" s="424" t="s">
        <v>643</v>
      </c>
      <c r="P33" s="66">
        <f>SUM(P34:P36)</f>
        <v>1500</v>
      </c>
      <c r="Q33" s="66">
        <f t="shared" ref="Q33:AE33" si="41">SUM(Q34:Q36)</f>
        <v>0</v>
      </c>
      <c r="R33" s="66">
        <f t="shared" si="41"/>
        <v>0</v>
      </c>
      <c r="S33" s="66">
        <f t="shared" si="41"/>
        <v>0</v>
      </c>
      <c r="T33" s="66">
        <f t="shared" si="41"/>
        <v>0</v>
      </c>
      <c r="U33" s="66">
        <f t="shared" si="41"/>
        <v>0</v>
      </c>
      <c r="V33" s="66">
        <f t="shared" si="41"/>
        <v>0</v>
      </c>
      <c r="W33" s="201">
        <f t="shared" si="41"/>
        <v>0</v>
      </c>
      <c r="X33" s="198">
        <f t="shared" si="41"/>
        <v>0</v>
      </c>
      <c r="Y33" s="66">
        <f t="shared" si="41"/>
        <v>0</v>
      </c>
      <c r="Z33" s="66">
        <f t="shared" si="41"/>
        <v>0</v>
      </c>
      <c r="AA33" s="66">
        <f t="shared" si="41"/>
        <v>0</v>
      </c>
      <c r="AB33" s="66">
        <f t="shared" si="41"/>
        <v>0</v>
      </c>
      <c r="AC33" s="66">
        <f t="shared" si="41"/>
        <v>0</v>
      </c>
      <c r="AD33" s="66">
        <f t="shared" si="41"/>
        <v>0</v>
      </c>
      <c r="AE33" s="66">
        <f t="shared" si="41"/>
        <v>0</v>
      </c>
      <c r="AF33" s="75"/>
    </row>
    <row r="34" spans="1:32" ht="15" thickBot="1">
      <c r="A34" s="52"/>
      <c r="B34" s="52"/>
      <c r="C34" s="52" t="s">
        <v>19</v>
      </c>
      <c r="D34" s="52" t="s">
        <v>644</v>
      </c>
      <c r="E34" s="126"/>
      <c r="F34" s="127"/>
      <c r="G34" s="127"/>
      <c r="H34" s="127"/>
      <c r="I34" s="52"/>
      <c r="J34" s="52"/>
      <c r="K34" s="52"/>
      <c r="L34" s="52"/>
      <c r="M34" s="129" t="s">
        <v>285</v>
      </c>
      <c r="N34" s="59" t="s">
        <v>610</v>
      </c>
      <c r="O34" s="429"/>
      <c r="P34" s="90">
        <v>500</v>
      </c>
      <c r="Q34" s="90">
        <v>0</v>
      </c>
      <c r="R34" s="90">
        <v>0</v>
      </c>
      <c r="S34" s="90">
        <v>0</v>
      </c>
      <c r="T34" s="90">
        <v>0</v>
      </c>
      <c r="U34" s="90">
        <v>0</v>
      </c>
      <c r="V34" s="90">
        <v>0</v>
      </c>
      <c r="W34" s="185">
        <v>0</v>
      </c>
      <c r="X34" s="87"/>
      <c r="Y34" s="62"/>
      <c r="Z34" s="61"/>
      <c r="AA34" s="62"/>
      <c r="AB34" s="61"/>
      <c r="AC34" s="62"/>
      <c r="AD34" s="61"/>
      <c r="AE34" s="62"/>
      <c r="AF34" s="75"/>
    </row>
    <row r="35" spans="1:32" ht="15" thickBot="1">
      <c r="A35" s="52"/>
      <c r="B35" s="52"/>
      <c r="C35" s="52" t="s">
        <v>23</v>
      </c>
      <c r="D35" s="52" t="s">
        <v>645</v>
      </c>
      <c r="E35" s="126"/>
      <c r="F35" s="126"/>
      <c r="G35" s="126"/>
      <c r="H35" s="126"/>
      <c r="I35" s="52"/>
      <c r="J35" s="52"/>
      <c r="K35" s="52"/>
      <c r="L35" s="52"/>
      <c r="M35" s="129" t="s">
        <v>285</v>
      </c>
      <c r="N35" s="59" t="s">
        <v>610</v>
      </c>
      <c r="O35" s="429"/>
      <c r="P35" s="90">
        <v>500</v>
      </c>
      <c r="Q35" s="90">
        <v>0</v>
      </c>
      <c r="R35" s="90">
        <v>0</v>
      </c>
      <c r="S35" s="90">
        <v>0</v>
      </c>
      <c r="T35" s="90">
        <v>0</v>
      </c>
      <c r="U35" s="90">
        <v>0</v>
      </c>
      <c r="V35" s="90">
        <v>0</v>
      </c>
      <c r="W35" s="185">
        <v>0</v>
      </c>
      <c r="X35" s="87"/>
      <c r="Y35" s="62"/>
      <c r="Z35" s="61"/>
      <c r="AA35" s="62"/>
      <c r="AB35" s="61"/>
      <c r="AC35" s="62"/>
      <c r="AD35" s="61"/>
      <c r="AE35" s="62"/>
      <c r="AF35" s="75"/>
    </row>
    <row r="36" spans="1:32" ht="15" thickBot="1">
      <c r="A36" s="52"/>
      <c r="B36" s="52"/>
      <c r="C36" s="52" t="s">
        <v>25</v>
      </c>
      <c r="D36" s="52" t="s">
        <v>646</v>
      </c>
      <c r="E36" s="126"/>
      <c r="F36" s="126"/>
      <c r="G36" s="126"/>
      <c r="H36" s="126"/>
      <c r="I36" s="52"/>
      <c r="J36" s="52"/>
      <c r="K36" s="52"/>
      <c r="L36" s="52"/>
      <c r="M36" s="129" t="s">
        <v>285</v>
      </c>
      <c r="N36" s="59" t="s">
        <v>610</v>
      </c>
      <c r="O36" s="429"/>
      <c r="P36" s="90">
        <v>500</v>
      </c>
      <c r="Q36" s="90">
        <v>0</v>
      </c>
      <c r="R36" s="90">
        <v>0</v>
      </c>
      <c r="S36" s="90">
        <v>0</v>
      </c>
      <c r="T36" s="90">
        <v>0</v>
      </c>
      <c r="U36" s="90">
        <v>0</v>
      </c>
      <c r="V36" s="90">
        <v>0</v>
      </c>
      <c r="W36" s="185">
        <v>0</v>
      </c>
      <c r="X36" s="87"/>
      <c r="Y36" s="62"/>
      <c r="Z36" s="61"/>
      <c r="AA36" s="62"/>
      <c r="AB36" s="61"/>
      <c r="AC36" s="62"/>
      <c r="AD36" s="61"/>
      <c r="AE36" s="62"/>
      <c r="AF36" s="75"/>
    </row>
    <row r="37" spans="1:32" ht="43.9" thickBot="1">
      <c r="A37" s="52"/>
      <c r="B37" s="53" t="s">
        <v>647</v>
      </c>
      <c r="C37" s="76"/>
      <c r="D37" s="501" t="s">
        <v>648</v>
      </c>
      <c r="E37" s="502"/>
      <c r="F37" s="502"/>
      <c r="G37" s="502"/>
      <c r="H37" s="502"/>
      <c r="I37" s="502"/>
      <c r="J37" s="502"/>
      <c r="K37" s="502"/>
      <c r="L37" s="502"/>
      <c r="M37" s="502"/>
      <c r="N37" s="503"/>
      <c r="O37" s="412" t="s">
        <v>649</v>
      </c>
      <c r="P37" s="66">
        <f>SUM(P38:P39)</f>
        <v>500</v>
      </c>
      <c r="Q37" s="66">
        <f t="shared" ref="Q37:AE37" si="42">SUM(Q38:Q39)</f>
        <v>0</v>
      </c>
      <c r="R37" s="66">
        <f t="shared" si="42"/>
        <v>500</v>
      </c>
      <c r="S37" s="66">
        <f t="shared" si="42"/>
        <v>0</v>
      </c>
      <c r="T37" s="66">
        <f t="shared" si="42"/>
        <v>500</v>
      </c>
      <c r="U37" s="66">
        <f t="shared" si="42"/>
        <v>0</v>
      </c>
      <c r="V37" s="66">
        <f t="shared" si="42"/>
        <v>500</v>
      </c>
      <c r="W37" s="201">
        <f t="shared" si="42"/>
        <v>0</v>
      </c>
      <c r="X37" s="198">
        <f t="shared" si="42"/>
        <v>0</v>
      </c>
      <c r="Y37" s="66">
        <f t="shared" si="42"/>
        <v>0</v>
      </c>
      <c r="Z37" s="66">
        <f t="shared" si="42"/>
        <v>0</v>
      </c>
      <c r="AA37" s="66">
        <f t="shared" si="42"/>
        <v>0</v>
      </c>
      <c r="AB37" s="66">
        <f t="shared" si="42"/>
        <v>0</v>
      </c>
      <c r="AC37" s="66">
        <f t="shared" si="42"/>
        <v>0</v>
      </c>
      <c r="AD37" s="66">
        <f t="shared" si="42"/>
        <v>0</v>
      </c>
      <c r="AE37" s="66">
        <f t="shared" si="42"/>
        <v>0</v>
      </c>
      <c r="AF37" s="75"/>
    </row>
    <row r="38" spans="1:32" ht="29.45" thickBot="1">
      <c r="A38" s="52"/>
      <c r="B38" s="52"/>
      <c r="C38" s="52" t="s">
        <v>19</v>
      </c>
      <c r="D38" s="52" t="s">
        <v>650</v>
      </c>
      <c r="E38" s="126"/>
      <c r="F38" s="126"/>
      <c r="G38" s="126"/>
      <c r="H38" s="126"/>
      <c r="I38" s="52"/>
      <c r="J38" s="52"/>
      <c r="K38" s="52"/>
      <c r="L38" s="52"/>
      <c r="M38" s="129" t="s">
        <v>285</v>
      </c>
      <c r="N38" s="59" t="s">
        <v>610</v>
      </c>
      <c r="O38" s="429"/>
      <c r="P38" s="90">
        <v>500</v>
      </c>
      <c r="Q38" s="90">
        <v>0</v>
      </c>
      <c r="R38" s="90">
        <v>500</v>
      </c>
      <c r="S38" s="90">
        <v>0</v>
      </c>
      <c r="T38" s="90">
        <v>500</v>
      </c>
      <c r="U38" s="90">
        <v>0</v>
      </c>
      <c r="V38" s="90">
        <v>500</v>
      </c>
      <c r="W38" s="185">
        <v>0</v>
      </c>
      <c r="X38" s="87"/>
      <c r="Y38" s="62"/>
      <c r="Z38" s="61"/>
      <c r="AA38" s="62"/>
      <c r="AB38" s="61"/>
      <c r="AC38" s="62"/>
      <c r="AD38" s="61"/>
      <c r="AE38" s="62"/>
      <c r="AF38" s="75"/>
    </row>
    <row r="39" spans="1:32" ht="29.45" thickBot="1">
      <c r="A39" s="52"/>
      <c r="B39" s="52"/>
      <c r="C39" s="52" t="s">
        <v>23</v>
      </c>
      <c r="D39" s="52" t="s">
        <v>651</v>
      </c>
      <c r="E39" s="126"/>
      <c r="F39" s="126"/>
      <c r="G39" s="126"/>
      <c r="H39" s="126"/>
      <c r="I39" s="52"/>
      <c r="J39" s="52"/>
      <c r="K39" s="52"/>
      <c r="L39" s="52"/>
      <c r="M39" s="129" t="s">
        <v>285</v>
      </c>
      <c r="N39" s="59" t="s">
        <v>610</v>
      </c>
      <c r="O39" s="429"/>
      <c r="P39" s="90">
        <v>0</v>
      </c>
      <c r="Q39" s="90">
        <v>0</v>
      </c>
      <c r="R39" s="90">
        <v>0</v>
      </c>
      <c r="S39" s="90">
        <v>0</v>
      </c>
      <c r="T39" s="90">
        <v>0</v>
      </c>
      <c r="U39" s="90">
        <v>0</v>
      </c>
      <c r="V39" s="90">
        <v>0</v>
      </c>
      <c r="W39" s="185">
        <v>0</v>
      </c>
      <c r="X39" s="87"/>
      <c r="Y39" s="62"/>
      <c r="Z39" s="61"/>
      <c r="AA39" s="62"/>
      <c r="AB39" s="61"/>
      <c r="AC39" s="62"/>
      <c r="AD39" s="61"/>
      <c r="AE39" s="62"/>
      <c r="AF39" s="75"/>
    </row>
    <row r="40" spans="1:32">
      <c r="A40" s="26"/>
      <c r="B40" s="132"/>
      <c r="C40" s="575"/>
      <c r="D40" s="576"/>
      <c r="E40" s="576"/>
      <c r="F40" s="576"/>
      <c r="G40" s="576"/>
      <c r="H40" s="576"/>
      <c r="I40" s="576"/>
      <c r="J40" s="576"/>
      <c r="K40" s="576"/>
      <c r="L40" s="576"/>
      <c r="M40" s="576"/>
      <c r="N40" s="576"/>
      <c r="O40" s="425"/>
      <c r="P40" s="205">
        <f>SUM(P4,P19)</f>
        <v>19750</v>
      </c>
      <c r="Q40" s="205">
        <f t="shared" ref="Q40:AE40" si="43">SUM(Q4,Q19)</f>
        <v>0</v>
      </c>
      <c r="R40" s="205">
        <f t="shared" si="43"/>
        <v>16750</v>
      </c>
      <c r="S40" s="205">
        <f t="shared" si="43"/>
        <v>0</v>
      </c>
      <c r="T40" s="205">
        <f t="shared" si="43"/>
        <v>16750</v>
      </c>
      <c r="U40" s="205">
        <f t="shared" si="43"/>
        <v>0</v>
      </c>
      <c r="V40" s="205">
        <f t="shared" si="43"/>
        <v>16250</v>
      </c>
      <c r="W40" s="215">
        <f t="shared" si="43"/>
        <v>0</v>
      </c>
      <c r="X40" s="214">
        <f t="shared" si="43"/>
        <v>0</v>
      </c>
      <c r="Y40" s="205">
        <f t="shared" si="43"/>
        <v>0</v>
      </c>
      <c r="Z40" s="205">
        <f t="shared" si="43"/>
        <v>0</v>
      </c>
      <c r="AA40" s="205">
        <f t="shared" si="43"/>
        <v>0</v>
      </c>
      <c r="AB40" s="205">
        <f t="shared" si="43"/>
        <v>0</v>
      </c>
      <c r="AC40" s="205">
        <f t="shared" si="43"/>
        <v>0</v>
      </c>
      <c r="AD40" s="205">
        <f t="shared" si="43"/>
        <v>0</v>
      </c>
      <c r="AE40" s="205">
        <f t="shared" si="43"/>
        <v>0</v>
      </c>
      <c r="AF40" s="75"/>
    </row>
  </sheetData>
  <mergeCells count="34">
    <mergeCell ref="D8:N8"/>
    <mergeCell ref="D11:N11"/>
    <mergeCell ref="D16:N16"/>
    <mergeCell ref="D20:N20"/>
    <mergeCell ref="D19:O19"/>
    <mergeCell ref="M2:M3"/>
    <mergeCell ref="N2:N3"/>
    <mergeCell ref="AF2:AF3"/>
    <mergeCell ref="D5:N5"/>
    <mergeCell ref="H2:H3"/>
    <mergeCell ref="I2:I3"/>
    <mergeCell ref="J2:J3"/>
    <mergeCell ref="K2:K3"/>
    <mergeCell ref="L2:L3"/>
    <mergeCell ref="F2:F3"/>
    <mergeCell ref="G2:G3"/>
    <mergeCell ref="O2:O3"/>
    <mergeCell ref="D4:O4"/>
    <mergeCell ref="X1:AE1"/>
    <mergeCell ref="A1:D1"/>
    <mergeCell ref="E1:H1"/>
    <mergeCell ref="I1:L1"/>
    <mergeCell ref="P1:W1"/>
    <mergeCell ref="A2:A3"/>
    <mergeCell ref="B2:B3"/>
    <mergeCell ref="C2:C3"/>
    <mergeCell ref="D2:D3"/>
    <mergeCell ref="E2:E3"/>
    <mergeCell ref="C40:N40"/>
    <mergeCell ref="D24:N24"/>
    <mergeCell ref="D28:N28"/>
    <mergeCell ref="D31:N31"/>
    <mergeCell ref="D33:N33"/>
    <mergeCell ref="D37:N37"/>
  </mergeCells>
  <phoneticPr fontId="12" type="noConversion"/>
  <pageMargins left="0.23622047244094491" right="0.23622047244094491" top="0.55118110236220474" bottom="0.35433070866141736" header="0.31496062992125984" footer="0.31496062992125984"/>
  <pageSetup paperSize="8" scale="77"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A3859C-E05F-492B-AB21-9BC751559F0F}">
  <sheetPr>
    <tabColor rgb="FF92D050"/>
  </sheetPr>
  <dimension ref="A1:AE33"/>
  <sheetViews>
    <sheetView topLeftCell="A29" zoomScaleNormal="100" workbookViewId="0">
      <selection activeCell="A23" sqref="A23"/>
    </sheetView>
  </sheetViews>
  <sheetFormatPr defaultColWidth="9.140625" defaultRowHeight="14.45"/>
  <cols>
    <col min="1" max="1" width="7" style="1" customWidth="1"/>
    <col min="2" max="2" width="6.7109375" style="1" customWidth="1"/>
    <col min="3" max="3" width="7.28515625" style="1" customWidth="1"/>
    <col min="4" max="4" width="23.28515625" style="1" customWidth="1"/>
    <col min="5" max="12" width="5.7109375" style="1" customWidth="1"/>
    <col min="13" max="13" width="8.7109375" style="1" customWidth="1"/>
    <col min="14" max="14" width="8.85546875" style="1" customWidth="1"/>
    <col min="15" max="15" width="18.42578125" style="1" customWidth="1"/>
    <col min="16" max="16" width="9.28515625" style="15" bestFit="1" customWidth="1"/>
    <col min="17" max="17" width="11" style="15" customWidth="1"/>
    <col min="18" max="31" width="9.7109375" style="15" customWidth="1"/>
    <col min="32" max="16383" width="9.140625" style="1"/>
    <col min="16384" max="16384" width="9.140625" style="1" bestFit="1"/>
  </cols>
  <sheetData>
    <row r="1" spans="1:31" ht="46.9" customHeight="1" thickBot="1">
      <c r="A1" s="464" t="s">
        <v>652</v>
      </c>
      <c r="B1" s="464"/>
      <c r="C1" s="464"/>
      <c r="D1" s="464"/>
      <c r="E1" s="467" t="s">
        <v>1</v>
      </c>
      <c r="F1" s="467"/>
      <c r="G1" s="467"/>
      <c r="H1" s="467"/>
      <c r="I1" s="467" t="s">
        <v>2</v>
      </c>
      <c r="J1" s="467"/>
      <c r="K1" s="467"/>
      <c r="L1" s="467"/>
      <c r="M1" s="43"/>
      <c r="N1" s="44"/>
      <c r="O1" s="428"/>
      <c r="P1" s="467" t="s">
        <v>3</v>
      </c>
      <c r="Q1" s="467"/>
      <c r="R1" s="467"/>
      <c r="S1" s="467"/>
      <c r="T1" s="467"/>
      <c r="U1" s="467"/>
      <c r="V1" s="467"/>
      <c r="W1" s="467"/>
      <c r="X1" s="462" t="s">
        <v>4</v>
      </c>
      <c r="Y1" s="462"/>
      <c r="Z1" s="462"/>
      <c r="AA1" s="462"/>
      <c r="AB1" s="462"/>
      <c r="AC1" s="462"/>
      <c r="AD1" s="462"/>
      <c r="AE1" s="463"/>
    </row>
    <row r="2" spans="1:31" ht="28.15" customHeight="1" thickBot="1">
      <c r="A2" s="469" t="s">
        <v>5</v>
      </c>
      <c r="B2" s="469" t="s">
        <v>6</v>
      </c>
      <c r="C2" s="469" t="s">
        <v>7</v>
      </c>
      <c r="D2" s="469" t="s">
        <v>8</v>
      </c>
      <c r="E2" s="460">
        <v>2025</v>
      </c>
      <c r="F2" s="460">
        <v>2026</v>
      </c>
      <c r="G2" s="460">
        <v>2027</v>
      </c>
      <c r="H2" s="460">
        <v>2028</v>
      </c>
      <c r="I2" s="460">
        <v>2025</v>
      </c>
      <c r="J2" s="460">
        <v>2026</v>
      </c>
      <c r="K2" s="460">
        <v>2027</v>
      </c>
      <c r="L2" s="460">
        <v>2028</v>
      </c>
      <c r="M2" s="460" t="s">
        <v>9</v>
      </c>
      <c r="N2" s="460" t="s">
        <v>55</v>
      </c>
      <c r="O2" s="490" t="s">
        <v>11</v>
      </c>
      <c r="P2" s="45" t="s">
        <v>12</v>
      </c>
      <c r="Q2" s="47" t="s">
        <v>13</v>
      </c>
      <c r="R2" s="45" t="s">
        <v>12</v>
      </c>
      <c r="S2" s="47" t="s">
        <v>13</v>
      </c>
      <c r="T2" s="45" t="s">
        <v>12</v>
      </c>
      <c r="U2" s="47" t="s">
        <v>13</v>
      </c>
      <c r="V2" s="45" t="s">
        <v>12</v>
      </c>
      <c r="W2" s="181" t="s">
        <v>13</v>
      </c>
      <c r="X2" s="178" t="s">
        <v>12</v>
      </c>
      <c r="Y2" s="47" t="s">
        <v>13</v>
      </c>
      <c r="Z2" s="45" t="s">
        <v>12</v>
      </c>
      <c r="AA2" s="47" t="s">
        <v>13</v>
      </c>
      <c r="AB2" s="45" t="s">
        <v>12</v>
      </c>
      <c r="AC2" s="47" t="s">
        <v>13</v>
      </c>
      <c r="AD2" s="45" t="s">
        <v>12</v>
      </c>
      <c r="AE2" s="47" t="s">
        <v>13</v>
      </c>
    </row>
    <row r="3" spans="1:31" ht="15" thickBot="1">
      <c r="A3" s="469"/>
      <c r="B3" s="469"/>
      <c r="C3" s="469"/>
      <c r="D3" s="469"/>
      <c r="E3" s="460"/>
      <c r="F3" s="460"/>
      <c r="G3" s="460"/>
      <c r="H3" s="460"/>
      <c r="I3" s="460"/>
      <c r="J3" s="460"/>
      <c r="K3" s="460"/>
      <c r="L3" s="460"/>
      <c r="M3" s="460"/>
      <c r="N3" s="460"/>
      <c r="O3" s="491"/>
      <c r="P3" s="46">
        <v>2025</v>
      </c>
      <c r="Q3" s="48">
        <v>2025</v>
      </c>
      <c r="R3" s="46">
        <v>2026</v>
      </c>
      <c r="S3" s="48">
        <v>2026</v>
      </c>
      <c r="T3" s="46">
        <v>2027</v>
      </c>
      <c r="U3" s="48">
        <v>2027</v>
      </c>
      <c r="V3" s="46">
        <v>2028</v>
      </c>
      <c r="W3" s="182">
        <v>2028</v>
      </c>
      <c r="X3" s="179">
        <v>2025</v>
      </c>
      <c r="Y3" s="48">
        <v>2025</v>
      </c>
      <c r="Z3" s="46">
        <v>2026</v>
      </c>
      <c r="AA3" s="48">
        <v>2026</v>
      </c>
      <c r="AB3" s="46">
        <v>2027</v>
      </c>
      <c r="AC3" s="48">
        <v>2027</v>
      </c>
      <c r="AD3" s="46">
        <v>2028</v>
      </c>
      <c r="AE3" s="48">
        <v>2028</v>
      </c>
    </row>
    <row r="4" spans="1:31" ht="33" customHeight="1" thickBot="1">
      <c r="A4" s="49" t="s">
        <v>280</v>
      </c>
      <c r="B4" s="50"/>
      <c r="C4" s="50"/>
      <c r="D4" s="471" t="s">
        <v>653</v>
      </c>
      <c r="E4" s="472"/>
      <c r="F4" s="472"/>
      <c r="G4" s="472"/>
      <c r="H4" s="472"/>
      <c r="I4" s="472"/>
      <c r="J4" s="472"/>
      <c r="K4" s="472"/>
      <c r="L4" s="472"/>
      <c r="M4" s="472"/>
      <c r="N4" s="472"/>
      <c r="O4" s="473"/>
      <c r="P4" s="84">
        <f>SUM(P5,P8)</f>
        <v>22500</v>
      </c>
      <c r="Q4" s="84">
        <f t="shared" ref="Q4:AE4" si="0">SUM(Q5,Q8)</f>
        <v>17000</v>
      </c>
      <c r="R4" s="84">
        <f t="shared" si="0"/>
        <v>21500</v>
      </c>
      <c r="S4" s="84">
        <f t="shared" si="0"/>
        <v>17000</v>
      </c>
      <c r="T4" s="84">
        <f t="shared" si="0"/>
        <v>21500</v>
      </c>
      <c r="U4" s="84">
        <f t="shared" si="0"/>
        <v>14000</v>
      </c>
      <c r="V4" s="84">
        <f t="shared" si="0"/>
        <v>21500</v>
      </c>
      <c r="W4" s="183">
        <f t="shared" si="0"/>
        <v>14000</v>
      </c>
      <c r="X4" s="217">
        <f>SUM(X5,X8)</f>
        <v>0</v>
      </c>
      <c r="Y4" s="84">
        <f t="shared" si="0"/>
        <v>0</v>
      </c>
      <c r="Z4" s="84">
        <f t="shared" si="0"/>
        <v>0</v>
      </c>
      <c r="AA4" s="84">
        <f t="shared" si="0"/>
        <v>0</v>
      </c>
      <c r="AB4" s="84">
        <f t="shared" si="0"/>
        <v>0</v>
      </c>
      <c r="AC4" s="84">
        <f t="shared" si="0"/>
        <v>0</v>
      </c>
      <c r="AD4" s="84">
        <f t="shared" si="0"/>
        <v>0</v>
      </c>
      <c r="AE4" s="84">
        <f t="shared" si="0"/>
        <v>0</v>
      </c>
    </row>
    <row r="5" spans="1:31" ht="43.15" customHeight="1" thickBot="1">
      <c r="A5" s="52"/>
      <c r="B5" s="53" t="s">
        <v>16</v>
      </c>
      <c r="C5" s="53"/>
      <c r="D5" s="501" t="s">
        <v>654</v>
      </c>
      <c r="E5" s="501"/>
      <c r="F5" s="501"/>
      <c r="G5" s="501"/>
      <c r="H5" s="501"/>
      <c r="I5" s="501"/>
      <c r="J5" s="501"/>
      <c r="K5" s="501"/>
      <c r="L5" s="501"/>
      <c r="M5" s="501"/>
      <c r="N5" s="501"/>
      <c r="O5" s="411" t="s">
        <v>655</v>
      </c>
      <c r="P5" s="85">
        <f>SUM(P6:P7)</f>
        <v>11000</v>
      </c>
      <c r="Q5" s="85">
        <f t="shared" ref="Q5:AE5" si="1">SUM(Q6:Q7)</f>
        <v>5000</v>
      </c>
      <c r="R5" s="85">
        <f t="shared" si="1"/>
        <v>11000</v>
      </c>
      <c r="S5" s="85">
        <f t="shared" si="1"/>
        <v>5000</v>
      </c>
      <c r="T5" s="85">
        <f t="shared" si="1"/>
        <v>11000</v>
      </c>
      <c r="U5" s="85">
        <f t="shared" si="1"/>
        <v>5000</v>
      </c>
      <c r="V5" s="85">
        <f t="shared" si="1"/>
        <v>11000</v>
      </c>
      <c r="W5" s="184">
        <f t="shared" si="1"/>
        <v>5000</v>
      </c>
      <c r="X5" s="218">
        <f>SUM(X6:X7)</f>
        <v>0</v>
      </c>
      <c r="Y5" s="85">
        <f t="shared" si="1"/>
        <v>0</v>
      </c>
      <c r="Z5" s="85">
        <f t="shared" si="1"/>
        <v>0</v>
      </c>
      <c r="AA5" s="85">
        <f t="shared" si="1"/>
        <v>0</v>
      </c>
      <c r="AB5" s="85">
        <f t="shared" si="1"/>
        <v>0</v>
      </c>
      <c r="AC5" s="85">
        <f t="shared" si="1"/>
        <v>0</v>
      </c>
      <c r="AD5" s="85">
        <f t="shared" si="1"/>
        <v>0</v>
      </c>
      <c r="AE5" s="85">
        <f t="shared" si="1"/>
        <v>0</v>
      </c>
    </row>
    <row r="6" spans="1:31" ht="29.45" thickBot="1">
      <c r="A6" s="52"/>
      <c r="B6" s="52"/>
      <c r="C6" s="52" t="s">
        <v>19</v>
      </c>
      <c r="D6" s="52" t="s">
        <v>656</v>
      </c>
      <c r="E6" s="57"/>
      <c r="F6" s="57"/>
      <c r="G6" s="57"/>
      <c r="H6" s="57"/>
      <c r="I6" s="52"/>
      <c r="J6" s="52"/>
      <c r="K6" s="52"/>
      <c r="L6" s="52"/>
      <c r="M6" s="59" t="s">
        <v>285</v>
      </c>
      <c r="N6" s="59" t="s">
        <v>657</v>
      </c>
      <c r="O6" s="429"/>
      <c r="P6" s="154">
        <v>10000</v>
      </c>
      <c r="Q6" s="154">
        <v>5000</v>
      </c>
      <c r="R6" s="154">
        <v>10000</v>
      </c>
      <c r="S6" s="154">
        <v>5000</v>
      </c>
      <c r="T6" s="154">
        <v>10000</v>
      </c>
      <c r="U6" s="154">
        <v>5000</v>
      </c>
      <c r="V6" s="154">
        <v>10000</v>
      </c>
      <c r="W6" s="194">
        <v>5000</v>
      </c>
      <c r="X6" s="199"/>
      <c r="Y6" s="56"/>
      <c r="Z6" s="55"/>
      <c r="AA6" s="56"/>
      <c r="AB6" s="55"/>
      <c r="AC6" s="56"/>
      <c r="AD6" s="55"/>
      <c r="AE6" s="56"/>
    </row>
    <row r="7" spans="1:31" ht="58.15" thickBot="1">
      <c r="A7" s="52"/>
      <c r="B7" s="52"/>
      <c r="C7" s="52" t="s">
        <v>23</v>
      </c>
      <c r="D7" s="52" t="s">
        <v>658</v>
      </c>
      <c r="E7" s="57"/>
      <c r="F7" s="57"/>
      <c r="G7" s="57"/>
      <c r="H7" s="57"/>
      <c r="I7" s="52"/>
      <c r="J7" s="52"/>
      <c r="K7" s="52"/>
      <c r="L7" s="52"/>
      <c r="M7" s="59" t="s">
        <v>285</v>
      </c>
      <c r="N7" s="59" t="s">
        <v>657</v>
      </c>
      <c r="O7" s="429"/>
      <c r="P7" s="154">
        <v>1000</v>
      </c>
      <c r="Q7" s="154">
        <v>0</v>
      </c>
      <c r="R7" s="154">
        <v>1000</v>
      </c>
      <c r="S7" s="154">
        <v>0</v>
      </c>
      <c r="T7" s="154">
        <v>1000</v>
      </c>
      <c r="U7" s="154">
        <v>0</v>
      </c>
      <c r="V7" s="154">
        <v>1000</v>
      </c>
      <c r="W7" s="194">
        <v>0</v>
      </c>
      <c r="X7" s="199"/>
      <c r="Y7" s="56"/>
      <c r="Z7" s="55"/>
      <c r="AA7" s="56"/>
      <c r="AB7" s="55"/>
      <c r="AC7" s="56"/>
      <c r="AD7" s="55"/>
      <c r="AE7" s="56"/>
    </row>
    <row r="8" spans="1:31" ht="29.45" thickBot="1">
      <c r="A8" s="52"/>
      <c r="B8" s="53" t="s">
        <v>29</v>
      </c>
      <c r="C8" s="76"/>
      <c r="D8" s="501" t="s">
        <v>659</v>
      </c>
      <c r="E8" s="501"/>
      <c r="F8" s="501"/>
      <c r="G8" s="501"/>
      <c r="H8" s="501"/>
      <c r="I8" s="501"/>
      <c r="J8" s="501"/>
      <c r="K8" s="501"/>
      <c r="L8" s="501"/>
      <c r="M8" s="501"/>
      <c r="N8" s="501"/>
      <c r="O8" s="411" t="s">
        <v>660</v>
      </c>
      <c r="P8" s="85">
        <f>SUM(P9:P11)</f>
        <v>11500</v>
      </c>
      <c r="Q8" s="85">
        <f t="shared" ref="Q8:AE8" si="2">SUM(Q9:Q11)</f>
        <v>12000</v>
      </c>
      <c r="R8" s="85">
        <f t="shared" si="2"/>
        <v>10500</v>
      </c>
      <c r="S8" s="85">
        <f t="shared" si="2"/>
        <v>12000</v>
      </c>
      <c r="T8" s="85">
        <f t="shared" si="2"/>
        <v>10500</v>
      </c>
      <c r="U8" s="85">
        <f t="shared" si="2"/>
        <v>9000</v>
      </c>
      <c r="V8" s="85">
        <f t="shared" si="2"/>
        <v>10500</v>
      </c>
      <c r="W8" s="184">
        <f t="shared" si="2"/>
        <v>9000</v>
      </c>
      <c r="X8" s="218">
        <f>SUM(X9:X11)</f>
        <v>0</v>
      </c>
      <c r="Y8" s="85">
        <f t="shared" si="2"/>
        <v>0</v>
      </c>
      <c r="Z8" s="85">
        <f t="shared" si="2"/>
        <v>0</v>
      </c>
      <c r="AA8" s="85">
        <f t="shared" si="2"/>
        <v>0</v>
      </c>
      <c r="AB8" s="85">
        <f t="shared" si="2"/>
        <v>0</v>
      </c>
      <c r="AC8" s="85">
        <f t="shared" si="2"/>
        <v>0</v>
      </c>
      <c r="AD8" s="85">
        <f t="shared" si="2"/>
        <v>0</v>
      </c>
      <c r="AE8" s="85">
        <f t="shared" si="2"/>
        <v>0</v>
      </c>
    </row>
    <row r="9" spans="1:31" ht="29.45" thickBot="1">
      <c r="A9" s="52"/>
      <c r="B9" s="52"/>
      <c r="C9" s="52" t="s">
        <v>19</v>
      </c>
      <c r="D9" s="52" t="s">
        <v>661</v>
      </c>
      <c r="E9" s="57"/>
      <c r="F9" s="57"/>
      <c r="G9" s="57"/>
      <c r="H9" s="57"/>
      <c r="I9" s="52"/>
      <c r="J9" s="52"/>
      <c r="K9" s="52"/>
      <c r="L9" s="52"/>
      <c r="M9" s="59" t="s">
        <v>300</v>
      </c>
      <c r="N9" s="59" t="s">
        <v>657</v>
      </c>
      <c r="O9" s="429"/>
      <c r="P9" s="154">
        <v>2500</v>
      </c>
      <c r="Q9" s="154">
        <v>0</v>
      </c>
      <c r="R9" s="154">
        <v>1500</v>
      </c>
      <c r="S9" s="154">
        <v>0</v>
      </c>
      <c r="T9" s="154">
        <v>1500</v>
      </c>
      <c r="U9" s="154">
        <v>0</v>
      </c>
      <c r="V9" s="154">
        <v>1500</v>
      </c>
      <c r="W9" s="194">
        <v>0</v>
      </c>
      <c r="X9" s="199"/>
      <c r="Y9" s="56"/>
      <c r="Z9" s="55"/>
      <c r="AA9" s="56"/>
      <c r="AB9" s="55"/>
      <c r="AC9" s="56"/>
      <c r="AD9" s="55"/>
      <c r="AE9" s="56"/>
    </row>
    <row r="10" spans="1:31" ht="29.45" thickBot="1">
      <c r="A10" s="52"/>
      <c r="B10" s="52"/>
      <c r="C10" s="52" t="s">
        <v>23</v>
      </c>
      <c r="D10" s="52" t="s">
        <v>662</v>
      </c>
      <c r="E10" s="57"/>
      <c r="F10" s="57"/>
      <c r="G10" s="57"/>
      <c r="H10" s="57"/>
      <c r="I10" s="52"/>
      <c r="J10" s="52"/>
      <c r="K10" s="52"/>
      <c r="L10" s="52"/>
      <c r="M10" s="59" t="s">
        <v>285</v>
      </c>
      <c r="N10" s="59" t="s">
        <v>657</v>
      </c>
      <c r="O10" s="429"/>
      <c r="P10" s="154">
        <v>9000</v>
      </c>
      <c r="Q10" s="154">
        <v>12000</v>
      </c>
      <c r="R10" s="154">
        <v>9000</v>
      </c>
      <c r="S10" s="154">
        <v>12000</v>
      </c>
      <c r="T10" s="154">
        <v>9000</v>
      </c>
      <c r="U10" s="154">
        <v>9000</v>
      </c>
      <c r="V10" s="154">
        <v>9000</v>
      </c>
      <c r="W10" s="194">
        <v>9000</v>
      </c>
      <c r="X10" s="199"/>
      <c r="Y10" s="56"/>
      <c r="Z10" s="55"/>
      <c r="AA10" s="56"/>
      <c r="AB10" s="55"/>
      <c r="AC10" s="56"/>
      <c r="AD10" s="55"/>
      <c r="AE10" s="56"/>
    </row>
    <row r="11" spans="1:31" ht="43.9" thickBot="1">
      <c r="A11" s="52"/>
      <c r="B11" s="52"/>
      <c r="C11" s="52" t="s">
        <v>25</v>
      </c>
      <c r="D11" s="52" t="s">
        <v>663</v>
      </c>
      <c r="E11" s="57"/>
      <c r="F11" s="57"/>
      <c r="G11" s="57"/>
      <c r="H11" s="57"/>
      <c r="I11" s="52"/>
      <c r="J11" s="52"/>
      <c r="K11" s="52"/>
      <c r="L11" s="52"/>
      <c r="M11" s="59" t="s">
        <v>285</v>
      </c>
      <c r="N11" s="59" t="s">
        <v>657</v>
      </c>
      <c r="O11" s="429"/>
      <c r="P11" s="154">
        <v>0</v>
      </c>
      <c r="Q11" s="154">
        <v>0</v>
      </c>
      <c r="R11" s="154">
        <v>0</v>
      </c>
      <c r="S11" s="154">
        <v>0</v>
      </c>
      <c r="T11" s="154">
        <v>0</v>
      </c>
      <c r="U11" s="154">
        <v>0</v>
      </c>
      <c r="V11" s="154">
        <v>0</v>
      </c>
      <c r="W11" s="194">
        <v>0</v>
      </c>
      <c r="X11" s="199"/>
      <c r="Y11" s="56"/>
      <c r="Z11" s="55"/>
      <c r="AA11" s="56"/>
      <c r="AB11" s="55"/>
      <c r="AC11" s="56"/>
      <c r="AD11" s="55"/>
      <c r="AE11" s="56"/>
    </row>
    <row r="12" spans="1:31" ht="48" customHeight="1" thickBot="1">
      <c r="A12" s="49" t="s">
        <v>622</v>
      </c>
      <c r="B12" s="50"/>
      <c r="C12" s="50"/>
      <c r="D12" s="471" t="s">
        <v>664</v>
      </c>
      <c r="E12" s="472"/>
      <c r="F12" s="472"/>
      <c r="G12" s="472"/>
      <c r="H12" s="472"/>
      <c r="I12" s="472"/>
      <c r="J12" s="472"/>
      <c r="K12" s="472"/>
      <c r="L12" s="472"/>
      <c r="M12" s="472"/>
      <c r="N12" s="472"/>
      <c r="O12" s="473"/>
      <c r="P12" s="84">
        <f>SUM(P13,P17)</f>
        <v>4500</v>
      </c>
      <c r="Q12" s="84">
        <f t="shared" ref="Q12:AE12" si="3">SUM(Q13,Q17)</f>
        <v>4250</v>
      </c>
      <c r="R12" s="84">
        <f t="shared" si="3"/>
        <v>4500</v>
      </c>
      <c r="S12" s="84">
        <f t="shared" si="3"/>
        <v>4250</v>
      </c>
      <c r="T12" s="84">
        <f t="shared" si="3"/>
        <v>4500</v>
      </c>
      <c r="U12" s="84">
        <f t="shared" si="3"/>
        <v>4250</v>
      </c>
      <c r="V12" s="84">
        <f t="shared" si="3"/>
        <v>4500</v>
      </c>
      <c r="W12" s="183">
        <f t="shared" si="3"/>
        <v>4250</v>
      </c>
      <c r="X12" s="217">
        <f>SUM(X13,X17)</f>
        <v>0</v>
      </c>
      <c r="Y12" s="84">
        <f t="shared" si="3"/>
        <v>0</v>
      </c>
      <c r="Z12" s="84">
        <f t="shared" si="3"/>
        <v>0</v>
      </c>
      <c r="AA12" s="84">
        <f t="shared" si="3"/>
        <v>0</v>
      </c>
      <c r="AB12" s="84">
        <f t="shared" si="3"/>
        <v>0</v>
      </c>
      <c r="AC12" s="84">
        <f t="shared" si="3"/>
        <v>0</v>
      </c>
      <c r="AD12" s="84">
        <f t="shared" si="3"/>
        <v>0</v>
      </c>
      <c r="AE12" s="84">
        <f t="shared" si="3"/>
        <v>0</v>
      </c>
    </row>
    <row r="13" spans="1:31" ht="43.15" customHeight="1" thickBot="1">
      <c r="A13" s="52"/>
      <c r="B13" s="53" t="s">
        <v>16</v>
      </c>
      <c r="C13" s="53"/>
      <c r="D13" s="501" t="s">
        <v>665</v>
      </c>
      <c r="E13" s="501"/>
      <c r="F13" s="501"/>
      <c r="G13" s="501"/>
      <c r="H13" s="501"/>
      <c r="I13" s="501"/>
      <c r="J13" s="501"/>
      <c r="K13" s="501"/>
      <c r="L13" s="501"/>
      <c r="M13" s="501"/>
      <c r="N13" s="501"/>
      <c r="O13" s="411" t="s">
        <v>666</v>
      </c>
      <c r="P13" s="85">
        <f>SUM(P14:P16)</f>
        <v>1500</v>
      </c>
      <c r="Q13" s="85">
        <f t="shared" ref="Q13:AE13" si="4">SUM(Q14:Q16)</f>
        <v>3750</v>
      </c>
      <c r="R13" s="85">
        <f t="shared" si="4"/>
        <v>1500</v>
      </c>
      <c r="S13" s="85">
        <f t="shared" si="4"/>
        <v>3750</v>
      </c>
      <c r="T13" s="85">
        <f t="shared" si="4"/>
        <v>1500</v>
      </c>
      <c r="U13" s="85">
        <f t="shared" si="4"/>
        <v>3750</v>
      </c>
      <c r="V13" s="85">
        <f t="shared" si="4"/>
        <v>1500</v>
      </c>
      <c r="W13" s="184">
        <f t="shared" si="4"/>
        <v>3750</v>
      </c>
      <c r="X13" s="218">
        <f>SUM(X14:X16)</f>
        <v>0</v>
      </c>
      <c r="Y13" s="85">
        <f t="shared" si="4"/>
        <v>0</v>
      </c>
      <c r="Z13" s="85">
        <f t="shared" si="4"/>
        <v>0</v>
      </c>
      <c r="AA13" s="85">
        <f t="shared" si="4"/>
        <v>0</v>
      </c>
      <c r="AB13" s="85">
        <f t="shared" si="4"/>
        <v>0</v>
      </c>
      <c r="AC13" s="85">
        <f t="shared" si="4"/>
        <v>0</v>
      </c>
      <c r="AD13" s="85">
        <f t="shared" si="4"/>
        <v>0</v>
      </c>
      <c r="AE13" s="85">
        <f t="shared" si="4"/>
        <v>0</v>
      </c>
    </row>
    <row r="14" spans="1:31" ht="29.45" thickBot="1">
      <c r="A14" s="52"/>
      <c r="B14" s="52"/>
      <c r="C14" s="52" t="s">
        <v>19</v>
      </c>
      <c r="D14" s="52" t="s">
        <v>667</v>
      </c>
      <c r="E14" s="57"/>
      <c r="F14" s="52"/>
      <c r="G14" s="52"/>
      <c r="H14" s="52"/>
      <c r="I14" s="52"/>
      <c r="J14" s="52"/>
      <c r="K14" s="52"/>
      <c r="L14" s="52"/>
      <c r="M14" s="59" t="s">
        <v>285</v>
      </c>
      <c r="N14" s="59" t="s">
        <v>657</v>
      </c>
      <c r="O14" s="429"/>
      <c r="P14" s="154">
        <v>0</v>
      </c>
      <c r="Q14" s="154">
        <v>0</v>
      </c>
      <c r="R14" s="154">
        <v>0</v>
      </c>
      <c r="S14" s="154">
        <v>0</v>
      </c>
      <c r="T14" s="154">
        <v>0</v>
      </c>
      <c r="U14" s="154">
        <v>0</v>
      </c>
      <c r="V14" s="154">
        <v>0</v>
      </c>
      <c r="W14" s="194">
        <v>0</v>
      </c>
      <c r="X14" s="199"/>
      <c r="Y14" s="56"/>
      <c r="Z14" s="55"/>
      <c r="AA14" s="56"/>
      <c r="AB14" s="55"/>
      <c r="AC14" s="56"/>
      <c r="AD14" s="55"/>
      <c r="AE14" s="56"/>
    </row>
    <row r="15" spans="1:31" ht="29.45" thickBot="1">
      <c r="A15" s="52"/>
      <c r="B15" s="52"/>
      <c r="C15" s="52" t="s">
        <v>23</v>
      </c>
      <c r="D15" s="52" t="s">
        <v>668</v>
      </c>
      <c r="E15" s="57"/>
      <c r="F15" s="57"/>
      <c r="G15" s="57"/>
      <c r="H15" s="57"/>
      <c r="I15" s="52"/>
      <c r="J15" s="52"/>
      <c r="K15" s="52"/>
      <c r="L15" s="52"/>
      <c r="M15" s="59" t="s">
        <v>285</v>
      </c>
      <c r="N15" s="59" t="s">
        <v>657</v>
      </c>
      <c r="O15" s="429"/>
      <c r="P15" s="154">
        <v>1500</v>
      </c>
      <c r="Q15" s="154">
        <v>3750</v>
      </c>
      <c r="R15" s="154">
        <v>1500</v>
      </c>
      <c r="S15" s="154">
        <v>3750</v>
      </c>
      <c r="T15" s="154">
        <v>1500</v>
      </c>
      <c r="U15" s="154">
        <v>3750</v>
      </c>
      <c r="V15" s="154">
        <v>1500</v>
      </c>
      <c r="W15" s="194">
        <v>3750</v>
      </c>
      <c r="X15" s="199"/>
      <c r="Y15" s="56"/>
      <c r="Z15" s="55"/>
      <c r="AA15" s="56"/>
      <c r="AB15" s="55"/>
      <c r="AC15" s="56"/>
      <c r="AD15" s="55"/>
      <c r="AE15" s="56"/>
    </row>
    <row r="16" spans="1:31" ht="43.9" thickBot="1">
      <c r="A16" s="52"/>
      <c r="B16" s="52"/>
      <c r="C16" s="52" t="s">
        <v>25</v>
      </c>
      <c r="D16" s="52" t="s">
        <v>669</v>
      </c>
      <c r="E16" s="57"/>
      <c r="F16" s="57"/>
      <c r="G16" s="57"/>
      <c r="H16" s="57"/>
      <c r="I16" s="52"/>
      <c r="J16" s="52"/>
      <c r="K16" s="52"/>
      <c r="L16" s="52"/>
      <c r="M16" s="59" t="s">
        <v>285</v>
      </c>
      <c r="N16" s="59" t="s">
        <v>657</v>
      </c>
      <c r="O16" s="429"/>
      <c r="P16" s="154">
        <v>0</v>
      </c>
      <c r="Q16" s="154">
        <v>0</v>
      </c>
      <c r="R16" s="154">
        <v>0</v>
      </c>
      <c r="S16" s="154">
        <v>0</v>
      </c>
      <c r="T16" s="154">
        <v>0</v>
      </c>
      <c r="U16" s="154">
        <v>0</v>
      </c>
      <c r="V16" s="154">
        <v>0</v>
      </c>
      <c r="W16" s="194">
        <v>0</v>
      </c>
      <c r="X16" s="199"/>
      <c r="Y16" s="56"/>
      <c r="Z16" s="55"/>
      <c r="AA16" s="56"/>
      <c r="AB16" s="55"/>
      <c r="AC16" s="56"/>
      <c r="AD16" s="55"/>
      <c r="AE16" s="56"/>
    </row>
    <row r="17" spans="1:31" ht="33" customHeight="1" thickBot="1">
      <c r="A17" s="52"/>
      <c r="B17" s="53" t="s">
        <v>29</v>
      </c>
      <c r="C17" s="76"/>
      <c r="D17" s="501" t="s">
        <v>670</v>
      </c>
      <c r="E17" s="501"/>
      <c r="F17" s="501"/>
      <c r="G17" s="501"/>
      <c r="H17" s="501"/>
      <c r="I17" s="501"/>
      <c r="J17" s="501"/>
      <c r="K17" s="501"/>
      <c r="L17" s="501"/>
      <c r="M17" s="501"/>
      <c r="N17" s="501"/>
      <c r="O17" s="411" t="s">
        <v>671</v>
      </c>
      <c r="P17" s="85">
        <f>SUM(P18:P21)</f>
        <v>3000</v>
      </c>
      <c r="Q17" s="85">
        <f t="shared" ref="Q17:AE17" si="5">SUM(Q18:Q21)</f>
        <v>500</v>
      </c>
      <c r="R17" s="85">
        <f t="shared" si="5"/>
        <v>3000</v>
      </c>
      <c r="S17" s="85">
        <f t="shared" si="5"/>
        <v>500</v>
      </c>
      <c r="T17" s="85">
        <f t="shared" si="5"/>
        <v>3000</v>
      </c>
      <c r="U17" s="85">
        <f t="shared" si="5"/>
        <v>500</v>
      </c>
      <c r="V17" s="85">
        <f t="shared" si="5"/>
        <v>3000</v>
      </c>
      <c r="W17" s="184">
        <f t="shared" si="5"/>
        <v>500</v>
      </c>
      <c r="X17" s="218">
        <f>SUM(X18:X21)</f>
        <v>0</v>
      </c>
      <c r="Y17" s="85">
        <f t="shared" si="5"/>
        <v>0</v>
      </c>
      <c r="Z17" s="85">
        <f t="shared" si="5"/>
        <v>0</v>
      </c>
      <c r="AA17" s="85">
        <f t="shared" si="5"/>
        <v>0</v>
      </c>
      <c r="AB17" s="85">
        <f t="shared" si="5"/>
        <v>0</v>
      </c>
      <c r="AC17" s="85">
        <f t="shared" si="5"/>
        <v>0</v>
      </c>
      <c r="AD17" s="85">
        <f t="shared" si="5"/>
        <v>0</v>
      </c>
      <c r="AE17" s="85">
        <f t="shared" si="5"/>
        <v>0</v>
      </c>
    </row>
    <row r="18" spans="1:31" ht="29.45" thickBot="1">
      <c r="A18" s="52"/>
      <c r="B18" s="52"/>
      <c r="C18" s="52" t="s">
        <v>19</v>
      </c>
      <c r="D18" s="52" t="s">
        <v>672</v>
      </c>
      <c r="E18" s="57"/>
      <c r="F18" s="57"/>
      <c r="G18" s="57"/>
      <c r="H18" s="57"/>
      <c r="I18" s="52"/>
      <c r="J18" s="52"/>
      <c r="K18" s="52"/>
      <c r="L18" s="52"/>
      <c r="M18" s="59" t="s">
        <v>285</v>
      </c>
      <c r="N18" s="59" t="s">
        <v>657</v>
      </c>
      <c r="O18" s="429"/>
      <c r="P18" s="154">
        <v>0</v>
      </c>
      <c r="Q18" s="154">
        <v>0</v>
      </c>
      <c r="R18" s="154">
        <v>0</v>
      </c>
      <c r="S18" s="154">
        <v>0</v>
      </c>
      <c r="T18" s="154">
        <v>0</v>
      </c>
      <c r="U18" s="154">
        <v>0</v>
      </c>
      <c r="V18" s="154">
        <v>0</v>
      </c>
      <c r="W18" s="194">
        <v>0</v>
      </c>
      <c r="X18" s="199"/>
      <c r="Y18" s="56"/>
      <c r="Z18" s="55"/>
      <c r="AA18" s="56"/>
      <c r="AB18" s="55"/>
      <c r="AC18" s="56"/>
      <c r="AD18" s="55"/>
      <c r="AE18" s="56"/>
    </row>
    <row r="19" spans="1:31" ht="43.15" customHeight="1" thickBot="1">
      <c r="A19" s="52"/>
      <c r="B19" s="52"/>
      <c r="C19" s="52" t="s">
        <v>23</v>
      </c>
      <c r="D19" s="52" t="s">
        <v>673</v>
      </c>
      <c r="E19" s="57"/>
      <c r="F19" s="57"/>
      <c r="G19" s="57"/>
      <c r="H19" s="57"/>
      <c r="I19" s="52"/>
      <c r="J19" s="52"/>
      <c r="K19" s="52"/>
      <c r="L19" s="52"/>
      <c r="M19" s="59" t="s">
        <v>300</v>
      </c>
      <c r="N19" s="59" t="s">
        <v>657</v>
      </c>
      <c r="O19" s="429"/>
      <c r="P19" s="154">
        <v>1000</v>
      </c>
      <c r="Q19" s="154">
        <v>0</v>
      </c>
      <c r="R19" s="154">
        <v>1000</v>
      </c>
      <c r="S19" s="154">
        <v>0</v>
      </c>
      <c r="T19" s="154">
        <v>1000</v>
      </c>
      <c r="U19" s="154">
        <v>0</v>
      </c>
      <c r="V19" s="154">
        <v>1000</v>
      </c>
      <c r="W19" s="194">
        <v>0</v>
      </c>
      <c r="X19" s="199"/>
      <c r="Y19" s="56"/>
      <c r="Z19" s="55"/>
      <c r="AA19" s="56"/>
      <c r="AB19" s="55"/>
      <c r="AC19" s="56"/>
      <c r="AD19" s="55"/>
      <c r="AE19" s="56"/>
    </row>
    <row r="20" spans="1:31" ht="15" thickBot="1">
      <c r="A20" s="52"/>
      <c r="B20" s="52"/>
      <c r="C20" s="52" t="s">
        <v>25</v>
      </c>
      <c r="D20" s="52" t="s">
        <v>674</v>
      </c>
      <c r="E20" s="57"/>
      <c r="F20" s="57"/>
      <c r="G20" s="57"/>
      <c r="H20" s="57"/>
      <c r="I20" s="52"/>
      <c r="J20" s="52"/>
      <c r="K20" s="52"/>
      <c r="L20" s="52"/>
      <c r="M20" s="59" t="s">
        <v>285</v>
      </c>
      <c r="N20" s="59" t="s">
        <v>657</v>
      </c>
      <c r="O20" s="429"/>
      <c r="P20" s="154">
        <v>2000</v>
      </c>
      <c r="Q20" s="154">
        <v>500</v>
      </c>
      <c r="R20" s="154">
        <v>2000</v>
      </c>
      <c r="S20" s="154">
        <v>500</v>
      </c>
      <c r="T20" s="154">
        <v>2000</v>
      </c>
      <c r="U20" s="154">
        <v>500</v>
      </c>
      <c r="V20" s="154">
        <v>2000</v>
      </c>
      <c r="W20" s="194">
        <v>500</v>
      </c>
      <c r="X20" s="199"/>
      <c r="Y20" s="56"/>
      <c r="Z20" s="55"/>
      <c r="AA20" s="56"/>
      <c r="AB20" s="55"/>
      <c r="AC20" s="56"/>
      <c r="AD20" s="55"/>
      <c r="AE20" s="56"/>
    </row>
    <row r="21" spans="1:31" ht="29.45" thickBot="1">
      <c r="A21" s="52"/>
      <c r="B21" s="52"/>
      <c r="C21" s="52" t="s">
        <v>27</v>
      </c>
      <c r="D21" s="52" t="s">
        <v>675</v>
      </c>
      <c r="E21" s="57"/>
      <c r="F21" s="57"/>
      <c r="G21" s="57"/>
      <c r="H21" s="57"/>
      <c r="I21" s="52"/>
      <c r="J21" s="52"/>
      <c r="K21" s="52"/>
      <c r="L21" s="52"/>
      <c r="M21" s="59" t="s">
        <v>285</v>
      </c>
      <c r="N21" s="59" t="s">
        <v>657</v>
      </c>
      <c r="O21" s="429"/>
      <c r="P21" s="154">
        <v>0</v>
      </c>
      <c r="Q21" s="154">
        <v>0</v>
      </c>
      <c r="R21" s="154">
        <v>0</v>
      </c>
      <c r="S21" s="154">
        <v>0</v>
      </c>
      <c r="T21" s="154">
        <v>0</v>
      </c>
      <c r="U21" s="154">
        <v>0</v>
      </c>
      <c r="V21" s="154">
        <v>0</v>
      </c>
      <c r="W21" s="194">
        <v>0</v>
      </c>
      <c r="X21" s="199"/>
      <c r="Y21" s="56"/>
      <c r="Z21" s="55"/>
      <c r="AA21" s="56"/>
      <c r="AB21" s="55"/>
      <c r="AC21" s="56"/>
      <c r="AD21" s="55"/>
      <c r="AE21" s="56"/>
    </row>
    <row r="22" spans="1:31" ht="33" customHeight="1" thickBot="1">
      <c r="A22" s="49" t="s">
        <v>45</v>
      </c>
      <c r="B22" s="50"/>
      <c r="C22" s="50"/>
      <c r="D22" s="471" t="s">
        <v>676</v>
      </c>
      <c r="E22" s="472"/>
      <c r="F22" s="472"/>
      <c r="G22" s="472"/>
      <c r="H22" s="472"/>
      <c r="I22" s="472"/>
      <c r="J22" s="472"/>
      <c r="K22" s="472"/>
      <c r="L22" s="472"/>
      <c r="M22" s="472"/>
      <c r="N22" s="472"/>
      <c r="O22" s="473"/>
      <c r="P22" s="84">
        <f>SUM(P23,P26,P29)</f>
        <v>700</v>
      </c>
      <c r="Q22" s="84">
        <f t="shared" ref="Q22:AE22" si="6">SUM(Q23,Q26,Q29)</f>
        <v>1000</v>
      </c>
      <c r="R22" s="84">
        <f t="shared" si="6"/>
        <v>600</v>
      </c>
      <c r="S22" s="84">
        <f t="shared" si="6"/>
        <v>1000</v>
      </c>
      <c r="T22" s="84">
        <f t="shared" si="6"/>
        <v>600</v>
      </c>
      <c r="U22" s="84">
        <f t="shared" si="6"/>
        <v>1000</v>
      </c>
      <c r="V22" s="84">
        <f t="shared" si="6"/>
        <v>600</v>
      </c>
      <c r="W22" s="183">
        <f t="shared" si="6"/>
        <v>1000</v>
      </c>
      <c r="X22" s="217">
        <f>SUM(X23,X26,X29)</f>
        <v>0</v>
      </c>
      <c r="Y22" s="84">
        <f t="shared" si="6"/>
        <v>0</v>
      </c>
      <c r="Z22" s="84">
        <f t="shared" si="6"/>
        <v>0</v>
      </c>
      <c r="AA22" s="84">
        <f t="shared" si="6"/>
        <v>0</v>
      </c>
      <c r="AB22" s="84">
        <f t="shared" si="6"/>
        <v>0</v>
      </c>
      <c r="AC22" s="84">
        <f t="shared" si="6"/>
        <v>0</v>
      </c>
      <c r="AD22" s="84">
        <f t="shared" si="6"/>
        <v>0</v>
      </c>
      <c r="AE22" s="84">
        <f t="shared" si="6"/>
        <v>0</v>
      </c>
    </row>
    <row r="23" spans="1:31" ht="29.45" thickBot="1">
      <c r="A23" s="52"/>
      <c r="B23" s="53" t="s">
        <v>16</v>
      </c>
      <c r="C23" s="53"/>
      <c r="D23" s="501" t="s">
        <v>677</v>
      </c>
      <c r="E23" s="501"/>
      <c r="F23" s="501"/>
      <c r="G23" s="501"/>
      <c r="H23" s="501"/>
      <c r="I23" s="501"/>
      <c r="J23" s="501"/>
      <c r="K23" s="501"/>
      <c r="L23" s="501"/>
      <c r="M23" s="501"/>
      <c r="N23" s="501"/>
      <c r="O23" s="411" t="s">
        <v>678</v>
      </c>
      <c r="P23" s="85">
        <f>SUM(P24:P25)</f>
        <v>100</v>
      </c>
      <c r="Q23" s="85">
        <f t="shared" ref="Q23:AE23" si="7">SUM(Q24:Q25)</f>
        <v>0</v>
      </c>
      <c r="R23" s="85">
        <f t="shared" si="7"/>
        <v>0</v>
      </c>
      <c r="S23" s="85">
        <f t="shared" si="7"/>
        <v>0</v>
      </c>
      <c r="T23" s="85">
        <f t="shared" si="7"/>
        <v>0</v>
      </c>
      <c r="U23" s="85">
        <f t="shared" si="7"/>
        <v>0</v>
      </c>
      <c r="V23" s="85">
        <f t="shared" si="7"/>
        <v>0</v>
      </c>
      <c r="W23" s="184">
        <f t="shared" si="7"/>
        <v>0</v>
      </c>
      <c r="X23" s="218">
        <f>SUM(X24:X25)</f>
        <v>0</v>
      </c>
      <c r="Y23" s="85">
        <f t="shared" si="7"/>
        <v>0</v>
      </c>
      <c r="Z23" s="85">
        <f t="shared" si="7"/>
        <v>0</v>
      </c>
      <c r="AA23" s="85">
        <f t="shared" si="7"/>
        <v>0</v>
      </c>
      <c r="AB23" s="85">
        <f t="shared" si="7"/>
        <v>0</v>
      </c>
      <c r="AC23" s="85">
        <f t="shared" si="7"/>
        <v>0</v>
      </c>
      <c r="AD23" s="85">
        <f t="shared" si="7"/>
        <v>0</v>
      </c>
      <c r="AE23" s="85">
        <f t="shared" si="7"/>
        <v>0</v>
      </c>
    </row>
    <row r="24" spans="1:31" ht="29.45" thickBot="1">
      <c r="A24" s="52"/>
      <c r="B24" s="52"/>
      <c r="C24" s="52" t="s">
        <v>19</v>
      </c>
      <c r="D24" s="52" t="s">
        <v>679</v>
      </c>
      <c r="E24" s="57"/>
      <c r="F24" s="52"/>
      <c r="G24" s="52"/>
      <c r="H24" s="52"/>
      <c r="I24" s="52"/>
      <c r="J24" s="52"/>
      <c r="K24" s="52"/>
      <c r="L24" s="52"/>
      <c r="M24" s="59" t="s">
        <v>285</v>
      </c>
      <c r="N24" s="59" t="s">
        <v>657</v>
      </c>
      <c r="O24" s="429"/>
      <c r="P24" s="154">
        <v>100</v>
      </c>
      <c r="Q24" s="154">
        <v>0</v>
      </c>
      <c r="R24" s="154">
        <v>0</v>
      </c>
      <c r="S24" s="154">
        <v>0</v>
      </c>
      <c r="T24" s="154">
        <v>0</v>
      </c>
      <c r="U24" s="154">
        <v>0</v>
      </c>
      <c r="V24" s="154">
        <v>0</v>
      </c>
      <c r="W24" s="194">
        <v>0</v>
      </c>
      <c r="X24" s="199"/>
      <c r="Y24" s="56"/>
      <c r="Z24" s="55"/>
      <c r="AA24" s="56"/>
      <c r="AB24" s="55"/>
      <c r="AC24" s="56"/>
      <c r="AD24" s="55"/>
      <c r="AE24" s="56"/>
    </row>
    <row r="25" spans="1:31" ht="15" thickBot="1">
      <c r="A25" s="52"/>
      <c r="B25" s="52"/>
      <c r="C25" s="52" t="s">
        <v>23</v>
      </c>
      <c r="D25" s="52" t="s">
        <v>680</v>
      </c>
      <c r="E25" s="57"/>
      <c r="F25" s="52"/>
      <c r="G25" s="52"/>
      <c r="H25" s="52"/>
      <c r="I25" s="52"/>
      <c r="J25" s="52"/>
      <c r="K25" s="52"/>
      <c r="L25" s="52"/>
      <c r="M25" s="59" t="s">
        <v>285</v>
      </c>
      <c r="N25" s="59" t="s">
        <v>657</v>
      </c>
      <c r="O25" s="429"/>
      <c r="P25" s="154">
        <v>0</v>
      </c>
      <c r="Q25" s="154">
        <v>0</v>
      </c>
      <c r="R25" s="154">
        <v>0</v>
      </c>
      <c r="S25" s="154">
        <v>0</v>
      </c>
      <c r="T25" s="154">
        <v>0</v>
      </c>
      <c r="U25" s="154">
        <v>0</v>
      </c>
      <c r="V25" s="154">
        <v>0</v>
      </c>
      <c r="W25" s="194">
        <v>0</v>
      </c>
      <c r="X25" s="199"/>
      <c r="Y25" s="56"/>
      <c r="Z25" s="55"/>
      <c r="AA25" s="56"/>
      <c r="AB25" s="55"/>
      <c r="AC25" s="56"/>
      <c r="AD25" s="55"/>
      <c r="AE25" s="56"/>
    </row>
    <row r="26" spans="1:31" ht="22.15" customHeight="1" thickBot="1">
      <c r="A26" s="52"/>
      <c r="B26" s="53" t="s">
        <v>29</v>
      </c>
      <c r="C26" s="76"/>
      <c r="D26" s="501" t="s">
        <v>681</v>
      </c>
      <c r="E26" s="501"/>
      <c r="F26" s="501"/>
      <c r="G26" s="501"/>
      <c r="H26" s="501"/>
      <c r="I26" s="501"/>
      <c r="J26" s="501"/>
      <c r="K26" s="501"/>
      <c r="L26" s="501"/>
      <c r="M26" s="501"/>
      <c r="N26" s="501"/>
      <c r="O26" s="411" t="s">
        <v>682</v>
      </c>
      <c r="P26" s="85">
        <f>SUM(P27:P28)</f>
        <v>100</v>
      </c>
      <c r="Q26" s="85">
        <f t="shared" ref="Q26:AE26" si="8">SUM(Q27:Q28)</f>
        <v>0</v>
      </c>
      <c r="R26" s="85">
        <f t="shared" si="8"/>
        <v>100</v>
      </c>
      <c r="S26" s="85">
        <f t="shared" si="8"/>
        <v>0</v>
      </c>
      <c r="T26" s="85">
        <f t="shared" si="8"/>
        <v>100</v>
      </c>
      <c r="U26" s="85">
        <f t="shared" si="8"/>
        <v>0</v>
      </c>
      <c r="V26" s="85">
        <f t="shared" si="8"/>
        <v>100</v>
      </c>
      <c r="W26" s="184">
        <f t="shared" si="8"/>
        <v>0</v>
      </c>
      <c r="X26" s="218">
        <f>SUM(X27:X28)</f>
        <v>0</v>
      </c>
      <c r="Y26" s="85">
        <f t="shared" si="8"/>
        <v>0</v>
      </c>
      <c r="Z26" s="85">
        <f t="shared" si="8"/>
        <v>0</v>
      </c>
      <c r="AA26" s="85">
        <f t="shared" si="8"/>
        <v>0</v>
      </c>
      <c r="AB26" s="85">
        <f t="shared" si="8"/>
        <v>0</v>
      </c>
      <c r="AC26" s="85">
        <f t="shared" si="8"/>
        <v>0</v>
      </c>
      <c r="AD26" s="85">
        <f t="shared" si="8"/>
        <v>0</v>
      </c>
      <c r="AE26" s="85">
        <f t="shared" si="8"/>
        <v>0</v>
      </c>
    </row>
    <row r="27" spans="1:31" ht="29.45" thickBot="1">
      <c r="A27" s="52"/>
      <c r="B27" s="52"/>
      <c r="C27" s="52" t="s">
        <v>19</v>
      </c>
      <c r="D27" s="52" t="s">
        <v>683</v>
      </c>
      <c r="E27" s="57"/>
      <c r="F27" s="52"/>
      <c r="G27" s="52"/>
      <c r="H27" s="52"/>
      <c r="I27" s="52"/>
      <c r="J27" s="52"/>
      <c r="K27" s="52"/>
      <c r="L27" s="52"/>
      <c r="M27" s="59" t="s">
        <v>285</v>
      </c>
      <c r="N27" s="59" t="s">
        <v>657</v>
      </c>
      <c r="O27" s="429"/>
      <c r="P27" s="154">
        <v>0</v>
      </c>
      <c r="Q27" s="154">
        <v>0</v>
      </c>
      <c r="R27" s="154">
        <v>0</v>
      </c>
      <c r="S27" s="154">
        <v>0</v>
      </c>
      <c r="T27" s="154">
        <v>0</v>
      </c>
      <c r="U27" s="154">
        <v>0</v>
      </c>
      <c r="V27" s="154">
        <v>0</v>
      </c>
      <c r="W27" s="194">
        <v>0</v>
      </c>
      <c r="X27" s="199"/>
      <c r="Y27" s="56"/>
      <c r="Z27" s="55"/>
      <c r="AA27" s="56"/>
      <c r="AB27" s="55"/>
      <c r="AC27" s="56"/>
      <c r="AD27" s="55"/>
      <c r="AE27" s="56"/>
    </row>
    <row r="28" spans="1:31" ht="29.45" thickBot="1">
      <c r="A28" s="52"/>
      <c r="B28" s="52"/>
      <c r="C28" s="52" t="s">
        <v>23</v>
      </c>
      <c r="D28" s="52" t="s">
        <v>684</v>
      </c>
      <c r="E28" s="57"/>
      <c r="F28" s="57"/>
      <c r="G28" s="57"/>
      <c r="H28" s="57"/>
      <c r="I28" s="52"/>
      <c r="J28" s="52"/>
      <c r="K28" s="52"/>
      <c r="L28" s="52"/>
      <c r="M28" s="59" t="s">
        <v>285</v>
      </c>
      <c r="N28" s="59" t="s">
        <v>657</v>
      </c>
      <c r="O28" s="429"/>
      <c r="P28" s="154">
        <v>100</v>
      </c>
      <c r="Q28" s="154">
        <v>0</v>
      </c>
      <c r="R28" s="154">
        <v>100</v>
      </c>
      <c r="S28" s="154">
        <v>0</v>
      </c>
      <c r="T28" s="154">
        <v>100</v>
      </c>
      <c r="U28" s="154">
        <v>0</v>
      </c>
      <c r="V28" s="154">
        <v>100</v>
      </c>
      <c r="W28" s="194">
        <v>0</v>
      </c>
      <c r="X28" s="199"/>
      <c r="Y28" s="56"/>
      <c r="Z28" s="55"/>
      <c r="AA28" s="56"/>
      <c r="AB28" s="55"/>
      <c r="AC28" s="56"/>
      <c r="AD28" s="55"/>
      <c r="AE28" s="56"/>
    </row>
    <row r="29" spans="1:31" ht="34.15" customHeight="1" thickBot="1">
      <c r="A29" s="52"/>
      <c r="B29" s="53" t="s">
        <v>194</v>
      </c>
      <c r="C29" s="76"/>
      <c r="D29" s="501" t="s">
        <v>685</v>
      </c>
      <c r="E29" s="501"/>
      <c r="F29" s="501"/>
      <c r="G29" s="501"/>
      <c r="H29" s="501"/>
      <c r="I29" s="501"/>
      <c r="J29" s="501"/>
      <c r="K29" s="501"/>
      <c r="L29" s="501"/>
      <c r="M29" s="501"/>
      <c r="N29" s="501"/>
      <c r="O29" s="411" t="s">
        <v>630</v>
      </c>
      <c r="P29" s="85">
        <f>SUM(P30:P32)</f>
        <v>500</v>
      </c>
      <c r="Q29" s="85">
        <f t="shared" ref="Q29:AE29" si="9">SUM(Q30:Q32)</f>
        <v>1000</v>
      </c>
      <c r="R29" s="85">
        <f t="shared" si="9"/>
        <v>500</v>
      </c>
      <c r="S29" s="85">
        <f t="shared" si="9"/>
        <v>1000</v>
      </c>
      <c r="T29" s="85">
        <f t="shared" si="9"/>
        <v>500</v>
      </c>
      <c r="U29" s="85">
        <f t="shared" si="9"/>
        <v>1000</v>
      </c>
      <c r="V29" s="85">
        <f t="shared" si="9"/>
        <v>500</v>
      </c>
      <c r="W29" s="184">
        <f t="shared" si="9"/>
        <v>1000</v>
      </c>
      <c r="X29" s="218">
        <f>SUM(X30:X32)</f>
        <v>0</v>
      </c>
      <c r="Y29" s="85">
        <f t="shared" si="9"/>
        <v>0</v>
      </c>
      <c r="Z29" s="85">
        <f t="shared" si="9"/>
        <v>0</v>
      </c>
      <c r="AA29" s="85">
        <f t="shared" si="9"/>
        <v>0</v>
      </c>
      <c r="AB29" s="85">
        <f t="shared" si="9"/>
        <v>0</v>
      </c>
      <c r="AC29" s="85">
        <f t="shared" si="9"/>
        <v>0</v>
      </c>
      <c r="AD29" s="85">
        <f t="shared" si="9"/>
        <v>0</v>
      </c>
      <c r="AE29" s="85">
        <f t="shared" si="9"/>
        <v>0</v>
      </c>
    </row>
    <row r="30" spans="1:31" ht="43.9" thickBot="1">
      <c r="A30" s="52"/>
      <c r="B30" s="52"/>
      <c r="C30" s="52" t="s">
        <v>19</v>
      </c>
      <c r="D30" s="52" t="s">
        <v>686</v>
      </c>
      <c r="E30" s="57"/>
      <c r="F30" s="57"/>
      <c r="G30" s="57"/>
      <c r="H30" s="57"/>
      <c r="I30" s="52"/>
      <c r="J30" s="52"/>
      <c r="K30" s="52"/>
      <c r="L30" s="52"/>
      <c r="M30" s="59" t="s">
        <v>285</v>
      </c>
      <c r="N30" s="59" t="s">
        <v>657</v>
      </c>
      <c r="O30" s="429"/>
      <c r="P30" s="154">
        <v>500</v>
      </c>
      <c r="Q30" s="154">
        <v>1000</v>
      </c>
      <c r="R30" s="154">
        <v>500</v>
      </c>
      <c r="S30" s="154">
        <v>1000</v>
      </c>
      <c r="T30" s="154">
        <v>500</v>
      </c>
      <c r="U30" s="154">
        <v>1000</v>
      </c>
      <c r="V30" s="154">
        <v>500</v>
      </c>
      <c r="W30" s="194">
        <v>1000</v>
      </c>
      <c r="X30" s="199"/>
      <c r="Y30" s="56"/>
      <c r="Z30" s="55"/>
      <c r="AA30" s="56"/>
      <c r="AB30" s="55"/>
      <c r="AC30" s="56"/>
      <c r="AD30" s="55"/>
      <c r="AE30" s="56"/>
    </row>
    <row r="31" spans="1:31" ht="29.45" thickBot="1">
      <c r="A31" s="52"/>
      <c r="B31" s="52"/>
      <c r="C31" s="52" t="s">
        <v>23</v>
      </c>
      <c r="D31" s="52" t="s">
        <v>687</v>
      </c>
      <c r="E31" s="57"/>
      <c r="F31" s="57"/>
      <c r="G31" s="57"/>
      <c r="H31" s="57"/>
      <c r="I31" s="52"/>
      <c r="J31" s="52"/>
      <c r="K31" s="52"/>
      <c r="L31" s="52"/>
      <c r="M31" s="59" t="s">
        <v>285</v>
      </c>
      <c r="N31" s="59" t="s">
        <v>657</v>
      </c>
      <c r="O31" s="429"/>
      <c r="P31" s="154">
        <v>0</v>
      </c>
      <c r="Q31" s="154">
        <v>0</v>
      </c>
      <c r="R31" s="154">
        <v>0</v>
      </c>
      <c r="S31" s="154">
        <v>0</v>
      </c>
      <c r="T31" s="154">
        <v>0</v>
      </c>
      <c r="U31" s="154">
        <v>0</v>
      </c>
      <c r="V31" s="154">
        <v>0</v>
      </c>
      <c r="W31" s="194">
        <v>0</v>
      </c>
      <c r="X31" s="199"/>
      <c r="Y31" s="56"/>
      <c r="Z31" s="55"/>
      <c r="AA31" s="56"/>
      <c r="AB31" s="55"/>
      <c r="AC31" s="56"/>
      <c r="AD31" s="55"/>
      <c r="AE31" s="56"/>
    </row>
    <row r="32" spans="1:31" ht="29.45" thickBot="1">
      <c r="A32" s="52"/>
      <c r="B32" s="52"/>
      <c r="C32" s="52" t="s">
        <v>25</v>
      </c>
      <c r="D32" s="52" t="s">
        <v>675</v>
      </c>
      <c r="E32" s="57"/>
      <c r="F32" s="57"/>
      <c r="G32" s="57"/>
      <c r="H32" s="57"/>
      <c r="I32" s="52"/>
      <c r="J32" s="52"/>
      <c r="K32" s="52"/>
      <c r="L32" s="52"/>
      <c r="M32" s="59" t="s">
        <v>285</v>
      </c>
      <c r="N32" s="59" t="s">
        <v>657</v>
      </c>
      <c r="O32" s="429"/>
      <c r="P32" s="154">
        <v>0</v>
      </c>
      <c r="Q32" s="154">
        <v>0</v>
      </c>
      <c r="R32" s="154">
        <v>0</v>
      </c>
      <c r="S32" s="154">
        <v>0</v>
      </c>
      <c r="T32" s="154">
        <v>0</v>
      </c>
      <c r="U32" s="154">
        <v>0</v>
      </c>
      <c r="V32" s="154">
        <v>0</v>
      </c>
      <c r="W32" s="194">
        <v>0</v>
      </c>
      <c r="X32" s="199"/>
      <c r="Y32" s="56"/>
      <c r="Z32" s="55"/>
      <c r="AA32" s="56"/>
      <c r="AB32" s="55"/>
      <c r="AC32" s="56"/>
      <c r="AD32" s="55"/>
      <c r="AE32" s="56"/>
    </row>
    <row r="33" spans="1:31" ht="15" thickBot="1">
      <c r="A33" s="52"/>
      <c r="B33" s="52"/>
      <c r="C33" s="457"/>
      <c r="D33" s="457"/>
      <c r="E33" s="457"/>
      <c r="F33" s="457"/>
      <c r="G33" s="457"/>
      <c r="H33" s="457"/>
      <c r="I33" s="457"/>
      <c r="J33" s="457"/>
      <c r="K33" s="457"/>
      <c r="L33" s="457"/>
      <c r="M33" s="457"/>
      <c r="N33" s="457"/>
      <c r="O33" s="406"/>
      <c r="P33" s="83">
        <f>SUM(P22,P12,P4)</f>
        <v>27700</v>
      </c>
      <c r="Q33" s="83">
        <f t="shared" ref="Q33:AE33" si="10">SUM(Q22,Q12,Q4)</f>
        <v>22250</v>
      </c>
      <c r="R33" s="83">
        <f t="shared" si="10"/>
        <v>26600</v>
      </c>
      <c r="S33" s="83">
        <f t="shared" si="10"/>
        <v>22250</v>
      </c>
      <c r="T33" s="83">
        <f t="shared" si="10"/>
        <v>26600</v>
      </c>
      <c r="U33" s="83">
        <f t="shared" si="10"/>
        <v>19250</v>
      </c>
      <c r="V33" s="83">
        <f t="shared" si="10"/>
        <v>26600</v>
      </c>
      <c r="W33" s="189">
        <f t="shared" si="10"/>
        <v>19250</v>
      </c>
      <c r="X33" s="213">
        <f>SUM(X22,X12,X4)</f>
        <v>0</v>
      </c>
      <c r="Y33" s="83">
        <f t="shared" si="10"/>
        <v>0</v>
      </c>
      <c r="Z33" s="83">
        <f t="shared" si="10"/>
        <v>0</v>
      </c>
      <c r="AA33" s="83">
        <f t="shared" si="10"/>
        <v>0</v>
      </c>
      <c r="AB33" s="83">
        <f t="shared" si="10"/>
        <v>0</v>
      </c>
      <c r="AC33" s="83">
        <f t="shared" si="10"/>
        <v>0</v>
      </c>
      <c r="AD33" s="83">
        <f t="shared" si="10"/>
        <v>0</v>
      </c>
      <c r="AE33" s="83">
        <f t="shared" si="10"/>
        <v>0</v>
      </c>
    </row>
  </sheetData>
  <mergeCells count="31">
    <mergeCell ref="A2:A3"/>
    <mergeCell ref="B2:B3"/>
    <mergeCell ref="C2:C3"/>
    <mergeCell ref="D2:D3"/>
    <mergeCell ref="E2:E3"/>
    <mergeCell ref="A1:D1"/>
    <mergeCell ref="E1:H1"/>
    <mergeCell ref="I1:L1"/>
    <mergeCell ref="P1:W1"/>
    <mergeCell ref="X1:AE1"/>
    <mergeCell ref="C33:N33"/>
    <mergeCell ref="D5:N5"/>
    <mergeCell ref="D8:N8"/>
    <mergeCell ref="D13:N13"/>
    <mergeCell ref="D17:N17"/>
    <mergeCell ref="D23:N23"/>
    <mergeCell ref="D26:N26"/>
    <mergeCell ref="D29:N29"/>
    <mergeCell ref="D22:O22"/>
    <mergeCell ref="O2:O3"/>
    <mergeCell ref="D4:O4"/>
    <mergeCell ref="D12:O12"/>
    <mergeCell ref="K2:K3"/>
    <mergeCell ref="L2:L3"/>
    <mergeCell ref="M2:M3"/>
    <mergeCell ref="N2:N3"/>
    <mergeCell ref="F2:F3"/>
    <mergeCell ref="G2:G3"/>
    <mergeCell ref="H2:H3"/>
    <mergeCell ref="I2:I3"/>
    <mergeCell ref="J2:J3"/>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71A982-5D77-45EE-A28F-EACA7CE3A8D5}">
  <sheetPr>
    <tabColor rgb="FF92D050"/>
    <pageSetUpPr fitToPage="1"/>
  </sheetPr>
  <dimension ref="A1:AE44"/>
  <sheetViews>
    <sheetView topLeftCell="A35" zoomScaleNormal="100" workbookViewId="0">
      <selection activeCell="N43" sqref="N43"/>
    </sheetView>
  </sheetViews>
  <sheetFormatPr defaultColWidth="9.140625" defaultRowHeight="14.45"/>
  <cols>
    <col min="1" max="1" width="7" style="1" customWidth="1"/>
    <col min="2" max="2" width="8.42578125" style="1" customWidth="1"/>
    <col min="3" max="3" width="7.28515625" style="1" customWidth="1"/>
    <col min="4" max="4" width="34" style="1" customWidth="1"/>
    <col min="5" max="12" width="5.7109375" style="1" customWidth="1"/>
    <col min="13" max="13" width="9.7109375" style="1" customWidth="1"/>
    <col min="14" max="14" width="8.85546875" style="1" customWidth="1"/>
    <col min="15" max="15" width="20" style="1" customWidth="1"/>
    <col min="16" max="16" width="11.42578125" style="15" customWidth="1"/>
    <col min="17" max="17" width="9.7109375" style="15" customWidth="1"/>
    <col min="18" max="18" width="12.28515625" style="15" customWidth="1"/>
    <col min="19" max="19" width="9.7109375" style="15" customWidth="1"/>
    <col min="20" max="20" width="12.28515625" style="15" customWidth="1"/>
    <col min="21" max="21" width="9.7109375" style="15" customWidth="1"/>
    <col min="22" max="22" width="12.28515625" style="15" customWidth="1"/>
    <col min="23" max="31" width="9.7109375" style="15" customWidth="1"/>
    <col min="32" max="16384" width="9.140625" style="1"/>
  </cols>
  <sheetData>
    <row r="1" spans="1:31" ht="54" customHeight="1" thickBot="1">
      <c r="A1" s="480" t="s">
        <v>688</v>
      </c>
      <c r="B1" s="480"/>
      <c r="C1" s="480"/>
      <c r="D1" s="480"/>
      <c r="E1" s="481" t="s">
        <v>1</v>
      </c>
      <c r="F1" s="481"/>
      <c r="G1" s="481"/>
      <c r="H1" s="481"/>
      <c r="I1" s="481" t="s">
        <v>2</v>
      </c>
      <c r="J1" s="481"/>
      <c r="K1" s="481"/>
      <c r="L1" s="481"/>
      <c r="M1" s="39"/>
      <c r="N1" s="3"/>
      <c r="O1" s="3"/>
      <c r="P1" s="478" t="s">
        <v>3</v>
      </c>
      <c r="Q1" s="478"/>
      <c r="R1" s="478"/>
      <c r="S1" s="478"/>
      <c r="T1" s="478"/>
      <c r="U1" s="478"/>
      <c r="V1" s="478"/>
      <c r="W1" s="567"/>
      <c r="X1" s="566" t="s">
        <v>4</v>
      </c>
      <c r="Y1" s="478"/>
      <c r="Z1" s="478"/>
      <c r="AA1" s="478"/>
      <c r="AB1" s="478"/>
      <c r="AC1" s="478"/>
      <c r="AD1" s="478"/>
      <c r="AE1" s="478"/>
    </row>
    <row r="2" spans="1:31" ht="43.9" thickBot="1">
      <c r="A2" s="2" t="s">
        <v>5</v>
      </c>
      <c r="B2" s="2" t="s">
        <v>6</v>
      </c>
      <c r="C2" s="2" t="s">
        <v>7</v>
      </c>
      <c r="D2" s="2" t="s">
        <v>8</v>
      </c>
      <c r="E2" s="3">
        <v>2025</v>
      </c>
      <c r="F2" s="3">
        <v>2026</v>
      </c>
      <c r="G2" s="3">
        <v>2027</v>
      </c>
      <c r="H2" s="3">
        <v>2028</v>
      </c>
      <c r="I2" s="3">
        <v>2025</v>
      </c>
      <c r="J2" s="3">
        <v>2026</v>
      </c>
      <c r="K2" s="3">
        <v>2027</v>
      </c>
      <c r="L2" s="3">
        <v>2028</v>
      </c>
      <c r="M2" s="3" t="s">
        <v>9</v>
      </c>
      <c r="N2" s="3" t="s">
        <v>55</v>
      </c>
      <c r="O2" s="440" t="s">
        <v>11</v>
      </c>
      <c r="P2" s="16" t="s">
        <v>448</v>
      </c>
      <c r="Q2" s="17" t="s">
        <v>449</v>
      </c>
      <c r="R2" s="16" t="s">
        <v>450</v>
      </c>
      <c r="S2" s="17" t="s">
        <v>451</v>
      </c>
      <c r="T2" s="16" t="s">
        <v>452</v>
      </c>
      <c r="U2" s="17" t="s">
        <v>453</v>
      </c>
      <c r="V2" s="16" t="s">
        <v>454</v>
      </c>
      <c r="W2" s="268" t="s">
        <v>455</v>
      </c>
      <c r="X2" s="265" t="s">
        <v>448</v>
      </c>
      <c r="Y2" s="17" t="s">
        <v>449</v>
      </c>
      <c r="Z2" s="16" t="s">
        <v>450</v>
      </c>
      <c r="AA2" s="17" t="s">
        <v>451</v>
      </c>
      <c r="AB2" s="16" t="s">
        <v>452</v>
      </c>
      <c r="AC2" s="17" t="s">
        <v>453</v>
      </c>
      <c r="AD2" s="16" t="s">
        <v>454</v>
      </c>
      <c r="AE2" s="17" t="s">
        <v>455</v>
      </c>
    </row>
    <row r="3" spans="1:31" ht="30" customHeight="1" thickBot="1">
      <c r="A3" s="49" t="s">
        <v>14</v>
      </c>
      <c r="B3" s="50"/>
      <c r="C3" s="50"/>
      <c r="D3" s="543" t="s">
        <v>689</v>
      </c>
      <c r="E3" s="544"/>
      <c r="F3" s="544"/>
      <c r="G3" s="544"/>
      <c r="H3" s="544"/>
      <c r="I3" s="544"/>
      <c r="J3" s="544"/>
      <c r="K3" s="544"/>
      <c r="L3" s="544"/>
      <c r="M3" s="544"/>
      <c r="N3" s="544"/>
      <c r="O3" s="545"/>
      <c r="P3" s="158">
        <f t="shared" ref="P3:AE3" si="0">SUM(P4,P7,P10)</f>
        <v>1000</v>
      </c>
      <c r="Q3" s="158">
        <f t="shared" si="0"/>
        <v>0</v>
      </c>
      <c r="R3" s="158">
        <f t="shared" si="0"/>
        <v>0</v>
      </c>
      <c r="S3" s="158">
        <f t="shared" si="0"/>
        <v>0</v>
      </c>
      <c r="T3" s="158">
        <f t="shared" si="0"/>
        <v>2500</v>
      </c>
      <c r="U3" s="158">
        <f t="shared" si="0"/>
        <v>0</v>
      </c>
      <c r="V3" s="158">
        <f t="shared" si="0"/>
        <v>2500</v>
      </c>
      <c r="W3" s="274">
        <f t="shared" si="0"/>
        <v>0</v>
      </c>
      <c r="X3" s="272">
        <f t="shared" si="0"/>
        <v>0</v>
      </c>
      <c r="Y3" s="158">
        <f t="shared" si="0"/>
        <v>0</v>
      </c>
      <c r="Z3" s="158">
        <f t="shared" si="0"/>
        <v>0</v>
      </c>
      <c r="AA3" s="158">
        <f t="shared" si="0"/>
        <v>0</v>
      </c>
      <c r="AB3" s="158">
        <f t="shared" si="0"/>
        <v>0</v>
      </c>
      <c r="AC3" s="158">
        <f t="shared" si="0"/>
        <v>0</v>
      </c>
      <c r="AD3" s="158">
        <f t="shared" si="0"/>
        <v>0</v>
      </c>
      <c r="AE3" s="158">
        <f t="shared" si="0"/>
        <v>0</v>
      </c>
    </row>
    <row r="4" spans="1:31" ht="43.9" thickBot="1">
      <c r="A4" s="52"/>
      <c r="B4" s="53" t="s">
        <v>16</v>
      </c>
      <c r="C4" s="53"/>
      <c r="D4" s="454" t="s">
        <v>690</v>
      </c>
      <c r="E4" s="455"/>
      <c r="F4" s="455"/>
      <c r="G4" s="455"/>
      <c r="H4" s="455"/>
      <c r="I4" s="455"/>
      <c r="J4" s="455"/>
      <c r="K4" s="455"/>
      <c r="L4" s="455"/>
      <c r="M4" s="455"/>
      <c r="N4" s="456"/>
      <c r="O4" s="99" t="s">
        <v>691</v>
      </c>
      <c r="P4" s="159">
        <f>SUM(P5:P6)</f>
        <v>1000</v>
      </c>
      <c r="Q4" s="159">
        <f t="shared" ref="Q4:W4" si="1">SUM(Q5:Q6)</f>
        <v>0</v>
      </c>
      <c r="R4" s="159">
        <f t="shared" si="1"/>
        <v>0</v>
      </c>
      <c r="S4" s="159">
        <f t="shared" si="1"/>
        <v>0</v>
      </c>
      <c r="T4" s="159">
        <f t="shared" si="1"/>
        <v>0</v>
      </c>
      <c r="U4" s="159">
        <f t="shared" si="1"/>
        <v>0</v>
      </c>
      <c r="V4" s="159">
        <f t="shared" si="1"/>
        <v>0</v>
      </c>
      <c r="W4" s="275">
        <f t="shared" si="1"/>
        <v>0</v>
      </c>
      <c r="X4" s="273">
        <f t="shared" ref="X4" si="2">SUM(X5:X6)</f>
        <v>0</v>
      </c>
      <c r="Y4" s="159">
        <f t="shared" ref="Y4" si="3">SUM(Y5:Y6)</f>
        <v>0</v>
      </c>
      <c r="Z4" s="159">
        <f t="shared" ref="Z4" si="4">SUM(Z5:Z6)</f>
        <v>0</v>
      </c>
      <c r="AA4" s="159">
        <f t="shared" ref="AA4" si="5">SUM(AA5:AA6)</f>
        <v>0</v>
      </c>
      <c r="AB4" s="159">
        <f t="shared" ref="AB4" si="6">SUM(AB5:AB6)</f>
        <v>0</v>
      </c>
      <c r="AC4" s="159">
        <f t="shared" ref="AC4" si="7">SUM(AC5:AC6)</f>
        <v>0</v>
      </c>
      <c r="AD4" s="159">
        <f t="shared" ref="AD4" si="8">SUM(AD5:AD6)</f>
        <v>0</v>
      </c>
      <c r="AE4" s="159">
        <f t="shared" ref="AE4" si="9">SUM(AE5:AE6)</f>
        <v>0</v>
      </c>
    </row>
    <row r="5" spans="1:31" ht="29.45" thickBot="1">
      <c r="A5" s="52"/>
      <c r="B5" s="52"/>
      <c r="C5" s="52" t="s">
        <v>19</v>
      </c>
      <c r="D5" s="52" t="s">
        <v>692</v>
      </c>
      <c r="E5" s="151"/>
      <c r="F5" s="152"/>
      <c r="G5" s="152"/>
      <c r="H5" s="152"/>
      <c r="I5" s="52"/>
      <c r="J5" s="52"/>
      <c r="K5" s="52"/>
      <c r="L5" s="52"/>
      <c r="M5" s="59" t="s">
        <v>186</v>
      </c>
      <c r="N5" s="59" t="s">
        <v>539</v>
      </c>
      <c r="O5" s="429"/>
      <c r="P5" s="161">
        <v>500</v>
      </c>
      <c r="Q5" s="161">
        <v>0</v>
      </c>
      <c r="R5" s="161">
        <v>0</v>
      </c>
      <c r="S5" s="161">
        <v>0</v>
      </c>
      <c r="T5" s="161">
        <v>0</v>
      </c>
      <c r="U5" s="161">
        <v>0</v>
      </c>
      <c r="V5" s="161">
        <v>0</v>
      </c>
      <c r="W5" s="276">
        <v>0</v>
      </c>
      <c r="X5" s="87"/>
      <c r="Y5" s="62"/>
      <c r="Z5" s="61"/>
      <c r="AA5" s="62"/>
      <c r="AB5" s="61"/>
      <c r="AC5" s="62"/>
      <c r="AD5" s="61"/>
      <c r="AE5" s="62"/>
    </row>
    <row r="6" spans="1:31" ht="43.9" thickBot="1">
      <c r="A6" s="52"/>
      <c r="B6" s="52"/>
      <c r="C6" s="52" t="s">
        <v>23</v>
      </c>
      <c r="D6" s="52" t="s">
        <v>693</v>
      </c>
      <c r="E6" s="151"/>
      <c r="F6" s="152"/>
      <c r="G6" s="152"/>
      <c r="H6" s="152"/>
      <c r="I6" s="52"/>
      <c r="J6" s="52"/>
      <c r="K6" s="52"/>
      <c r="L6" s="52"/>
      <c r="M6" s="59" t="s">
        <v>186</v>
      </c>
      <c r="N6" s="59" t="s">
        <v>539</v>
      </c>
      <c r="O6" s="429"/>
      <c r="P6" s="161">
        <v>500</v>
      </c>
      <c r="Q6" s="161">
        <v>0</v>
      </c>
      <c r="R6" s="161">
        <v>0</v>
      </c>
      <c r="S6" s="161">
        <v>0</v>
      </c>
      <c r="T6" s="161">
        <v>0</v>
      </c>
      <c r="U6" s="161">
        <v>0</v>
      </c>
      <c r="V6" s="161">
        <v>0</v>
      </c>
      <c r="W6" s="276">
        <v>0</v>
      </c>
      <c r="X6" s="87"/>
      <c r="Y6" s="62"/>
      <c r="Z6" s="61"/>
      <c r="AA6" s="62"/>
      <c r="AB6" s="61"/>
      <c r="AC6" s="62"/>
      <c r="AD6" s="61"/>
      <c r="AE6" s="62"/>
    </row>
    <row r="7" spans="1:31" ht="15" thickBot="1">
      <c r="A7" s="52"/>
      <c r="B7" s="53" t="s">
        <v>29</v>
      </c>
      <c r="C7" s="53"/>
      <c r="D7" s="454" t="s">
        <v>694</v>
      </c>
      <c r="E7" s="455"/>
      <c r="F7" s="455"/>
      <c r="G7" s="455"/>
      <c r="H7" s="455"/>
      <c r="I7" s="455"/>
      <c r="J7" s="455"/>
      <c r="K7" s="455"/>
      <c r="L7" s="455"/>
      <c r="M7" s="455"/>
      <c r="N7" s="456"/>
      <c r="O7" s="99" t="s">
        <v>695</v>
      </c>
      <c r="P7" s="159">
        <f t="shared" ref="P7:AE7" si="10">SUM(P8:P9)</f>
        <v>0</v>
      </c>
      <c r="Q7" s="159">
        <f t="shared" si="10"/>
        <v>0</v>
      </c>
      <c r="R7" s="159">
        <f t="shared" si="10"/>
        <v>0</v>
      </c>
      <c r="S7" s="159">
        <f t="shared" si="10"/>
        <v>0</v>
      </c>
      <c r="T7" s="159">
        <f t="shared" si="10"/>
        <v>0</v>
      </c>
      <c r="U7" s="159">
        <f t="shared" si="10"/>
        <v>0</v>
      </c>
      <c r="V7" s="159">
        <f t="shared" si="10"/>
        <v>0</v>
      </c>
      <c r="W7" s="275">
        <f t="shared" si="10"/>
        <v>0</v>
      </c>
      <c r="X7" s="273">
        <f t="shared" si="10"/>
        <v>0</v>
      </c>
      <c r="Y7" s="159">
        <f t="shared" si="10"/>
        <v>0</v>
      </c>
      <c r="Z7" s="159">
        <f t="shared" si="10"/>
        <v>0</v>
      </c>
      <c r="AA7" s="159">
        <f t="shared" si="10"/>
        <v>0</v>
      </c>
      <c r="AB7" s="159">
        <f t="shared" si="10"/>
        <v>0</v>
      </c>
      <c r="AC7" s="159">
        <f t="shared" si="10"/>
        <v>0</v>
      </c>
      <c r="AD7" s="159">
        <f t="shared" si="10"/>
        <v>0</v>
      </c>
      <c r="AE7" s="159">
        <f t="shared" si="10"/>
        <v>0</v>
      </c>
    </row>
    <row r="8" spans="1:31" ht="29.45" thickBot="1">
      <c r="A8" s="52"/>
      <c r="B8" s="52"/>
      <c r="C8" s="52" t="s">
        <v>19</v>
      </c>
      <c r="D8" s="52" t="s">
        <v>696</v>
      </c>
      <c r="E8" s="151"/>
      <c r="F8" s="151"/>
      <c r="G8" s="152"/>
      <c r="H8" s="152"/>
      <c r="I8" s="52"/>
      <c r="J8" s="52"/>
      <c r="K8" s="52"/>
      <c r="L8" s="52"/>
      <c r="M8" s="59" t="s">
        <v>186</v>
      </c>
      <c r="N8" s="59" t="s">
        <v>539</v>
      </c>
      <c r="O8" s="429"/>
      <c r="P8" s="161">
        <v>0</v>
      </c>
      <c r="Q8" s="161">
        <v>0</v>
      </c>
      <c r="R8" s="161">
        <v>0</v>
      </c>
      <c r="S8" s="161">
        <v>0</v>
      </c>
      <c r="T8" s="161">
        <v>0</v>
      </c>
      <c r="U8" s="161">
        <v>0</v>
      </c>
      <c r="V8" s="161">
        <v>0</v>
      </c>
      <c r="W8" s="276">
        <v>0</v>
      </c>
      <c r="X8" s="87"/>
      <c r="Y8" s="62"/>
      <c r="Z8" s="61"/>
      <c r="AA8" s="62"/>
      <c r="AB8" s="61"/>
      <c r="AC8" s="62"/>
      <c r="AD8" s="61"/>
      <c r="AE8" s="62"/>
    </row>
    <row r="9" spans="1:31" ht="29.45" thickBot="1">
      <c r="A9" s="52"/>
      <c r="B9" s="52"/>
      <c r="C9" s="52" t="s">
        <v>23</v>
      </c>
      <c r="D9" s="52" t="s">
        <v>697</v>
      </c>
      <c r="E9" s="151"/>
      <c r="F9" s="151"/>
      <c r="G9" s="152"/>
      <c r="H9" s="152"/>
      <c r="I9" s="52"/>
      <c r="J9" s="52"/>
      <c r="K9" s="52"/>
      <c r="L9" s="52"/>
      <c r="M9" s="59" t="s">
        <v>186</v>
      </c>
      <c r="N9" s="59" t="s">
        <v>539</v>
      </c>
      <c r="O9" s="429"/>
      <c r="P9" s="161">
        <v>0</v>
      </c>
      <c r="Q9" s="161">
        <v>0</v>
      </c>
      <c r="R9" s="161">
        <v>0</v>
      </c>
      <c r="S9" s="161">
        <v>0</v>
      </c>
      <c r="T9" s="161">
        <v>0</v>
      </c>
      <c r="U9" s="161">
        <v>0</v>
      </c>
      <c r="V9" s="161">
        <v>0</v>
      </c>
      <c r="W9" s="276">
        <v>0</v>
      </c>
      <c r="X9" s="87"/>
      <c r="Y9" s="62"/>
      <c r="Z9" s="61"/>
      <c r="AA9" s="62"/>
      <c r="AB9" s="61"/>
      <c r="AC9" s="62"/>
      <c r="AD9" s="61"/>
      <c r="AE9" s="62"/>
    </row>
    <row r="10" spans="1:31" ht="15" thickBot="1">
      <c r="A10" s="52"/>
      <c r="B10" s="53" t="s">
        <v>194</v>
      </c>
      <c r="C10" s="76"/>
      <c r="D10" s="454" t="s">
        <v>698</v>
      </c>
      <c r="E10" s="455"/>
      <c r="F10" s="455"/>
      <c r="G10" s="455"/>
      <c r="H10" s="455"/>
      <c r="I10" s="455"/>
      <c r="J10" s="455"/>
      <c r="K10" s="455"/>
      <c r="L10" s="455"/>
      <c r="M10" s="455"/>
      <c r="N10" s="456"/>
      <c r="O10" s="99" t="s">
        <v>699</v>
      </c>
      <c r="P10" s="159">
        <f t="shared" ref="P10:AE10" si="11">SUM(P11:P12)</f>
        <v>0</v>
      </c>
      <c r="Q10" s="159">
        <f t="shared" si="11"/>
        <v>0</v>
      </c>
      <c r="R10" s="159">
        <f t="shared" si="11"/>
        <v>0</v>
      </c>
      <c r="S10" s="159">
        <f t="shared" si="11"/>
        <v>0</v>
      </c>
      <c r="T10" s="159">
        <f t="shared" si="11"/>
        <v>2500</v>
      </c>
      <c r="U10" s="159">
        <f t="shared" si="11"/>
        <v>0</v>
      </c>
      <c r="V10" s="159">
        <f t="shared" si="11"/>
        <v>2500</v>
      </c>
      <c r="W10" s="275">
        <f t="shared" si="11"/>
        <v>0</v>
      </c>
      <c r="X10" s="273">
        <f t="shared" si="11"/>
        <v>0</v>
      </c>
      <c r="Y10" s="159">
        <f t="shared" si="11"/>
        <v>0</v>
      </c>
      <c r="Z10" s="159">
        <f t="shared" si="11"/>
        <v>0</v>
      </c>
      <c r="AA10" s="159">
        <f t="shared" si="11"/>
        <v>0</v>
      </c>
      <c r="AB10" s="159">
        <f t="shared" si="11"/>
        <v>0</v>
      </c>
      <c r="AC10" s="159">
        <f t="shared" si="11"/>
        <v>0</v>
      </c>
      <c r="AD10" s="159">
        <f t="shared" si="11"/>
        <v>0</v>
      </c>
      <c r="AE10" s="159">
        <f t="shared" si="11"/>
        <v>0</v>
      </c>
    </row>
    <row r="11" spans="1:31" ht="29.45" thickBot="1">
      <c r="A11" s="52"/>
      <c r="B11" s="52"/>
      <c r="C11" s="52" t="s">
        <v>19</v>
      </c>
      <c r="D11" s="52" t="s">
        <v>700</v>
      </c>
      <c r="E11" s="152"/>
      <c r="F11" s="151"/>
      <c r="G11" s="151"/>
      <c r="H11" s="151"/>
      <c r="I11" s="52"/>
      <c r="J11" s="52"/>
      <c r="K11" s="52"/>
      <c r="L11" s="52"/>
      <c r="M11" s="59" t="s">
        <v>186</v>
      </c>
      <c r="N11" s="59" t="s">
        <v>539</v>
      </c>
      <c r="O11" s="429"/>
      <c r="P11" s="161">
        <v>0</v>
      </c>
      <c r="Q11" s="161">
        <v>0</v>
      </c>
      <c r="R11" s="161">
        <v>0</v>
      </c>
      <c r="S11" s="161">
        <v>0</v>
      </c>
      <c r="T11" s="161">
        <v>1500</v>
      </c>
      <c r="U11" s="161">
        <v>0</v>
      </c>
      <c r="V11" s="161">
        <v>1500</v>
      </c>
      <c r="W11" s="276">
        <v>0</v>
      </c>
      <c r="X11" s="87"/>
      <c r="Y11" s="62"/>
      <c r="Z11" s="61"/>
      <c r="AA11" s="62"/>
      <c r="AB11" s="61"/>
      <c r="AC11" s="62"/>
      <c r="AD11" s="61"/>
      <c r="AE11" s="62"/>
    </row>
    <row r="12" spans="1:31" ht="29.45" thickBot="1">
      <c r="A12" s="52"/>
      <c r="B12" s="52"/>
      <c r="C12" s="52" t="s">
        <v>23</v>
      </c>
      <c r="D12" s="52" t="s">
        <v>701</v>
      </c>
      <c r="E12" s="152"/>
      <c r="F12" s="151"/>
      <c r="G12" s="151"/>
      <c r="H12" s="151"/>
      <c r="I12" s="52"/>
      <c r="J12" s="52"/>
      <c r="K12" s="52"/>
      <c r="L12" s="52"/>
      <c r="M12" s="59" t="s">
        <v>186</v>
      </c>
      <c r="N12" s="59" t="s">
        <v>539</v>
      </c>
      <c r="O12" s="429"/>
      <c r="P12" s="161">
        <v>0</v>
      </c>
      <c r="Q12" s="161">
        <v>0</v>
      </c>
      <c r="R12" s="161">
        <v>0</v>
      </c>
      <c r="S12" s="161">
        <v>0</v>
      </c>
      <c r="T12" s="161">
        <v>1000</v>
      </c>
      <c r="U12" s="161">
        <v>0</v>
      </c>
      <c r="V12" s="161">
        <v>1000</v>
      </c>
      <c r="W12" s="276">
        <v>0</v>
      </c>
      <c r="X12" s="87"/>
      <c r="Y12" s="62"/>
      <c r="Z12" s="61"/>
      <c r="AA12" s="62"/>
      <c r="AB12" s="61"/>
      <c r="AC12" s="62"/>
      <c r="AD12" s="61"/>
      <c r="AE12" s="62"/>
    </row>
    <row r="13" spans="1:31" ht="28.9" customHeight="1" thickBot="1">
      <c r="A13" s="49" t="s">
        <v>262</v>
      </c>
      <c r="B13" s="50"/>
      <c r="C13" s="50"/>
      <c r="D13" s="471" t="s">
        <v>702</v>
      </c>
      <c r="E13" s="472"/>
      <c r="F13" s="472"/>
      <c r="G13" s="472"/>
      <c r="H13" s="472"/>
      <c r="I13" s="472"/>
      <c r="J13" s="472"/>
      <c r="K13" s="472"/>
      <c r="L13" s="472"/>
      <c r="M13" s="472"/>
      <c r="N13" s="472"/>
      <c r="O13" s="473"/>
      <c r="P13" s="158">
        <f>SUM(P14,P20,P23,P30,P33,P35,P41,P38)</f>
        <v>17350</v>
      </c>
      <c r="Q13" s="158">
        <f>SUM(Q14,Q20,Q23,Q30,Q33,Q35,Q41)</f>
        <v>2700</v>
      </c>
      <c r="R13" s="158">
        <f t="shared" ref="R13:W13" si="12">SUM(R14,R20,R23,R30,R33,R35,R41,40)</f>
        <v>17640</v>
      </c>
      <c r="S13" s="158">
        <f t="shared" si="12"/>
        <v>2740</v>
      </c>
      <c r="T13" s="158">
        <f t="shared" si="12"/>
        <v>17490</v>
      </c>
      <c r="U13" s="158">
        <f t="shared" si="12"/>
        <v>2740</v>
      </c>
      <c r="V13" s="158">
        <f t="shared" si="12"/>
        <v>17740</v>
      </c>
      <c r="W13" s="158">
        <f t="shared" si="12"/>
        <v>2740</v>
      </c>
      <c r="X13" s="272">
        <f t="shared" ref="X13:AE13" si="13">SUM(X14,X20,X23,X30,X33,X35,X41)</f>
        <v>0</v>
      </c>
      <c r="Y13" s="158">
        <f t="shared" si="13"/>
        <v>0</v>
      </c>
      <c r="Z13" s="158">
        <f t="shared" si="13"/>
        <v>0</v>
      </c>
      <c r="AA13" s="158">
        <f t="shared" si="13"/>
        <v>0</v>
      </c>
      <c r="AB13" s="158">
        <f t="shared" si="13"/>
        <v>0</v>
      </c>
      <c r="AC13" s="158">
        <f t="shared" si="13"/>
        <v>0</v>
      </c>
      <c r="AD13" s="158">
        <f t="shared" si="13"/>
        <v>0</v>
      </c>
      <c r="AE13" s="158">
        <f t="shared" si="13"/>
        <v>0</v>
      </c>
    </row>
    <row r="14" spans="1:31" ht="29.45" thickBot="1">
      <c r="A14" s="52"/>
      <c r="B14" s="53" t="s">
        <v>16</v>
      </c>
      <c r="C14" s="76"/>
      <c r="D14" s="501" t="s">
        <v>703</v>
      </c>
      <c r="E14" s="502"/>
      <c r="F14" s="502"/>
      <c r="G14" s="502"/>
      <c r="H14" s="502"/>
      <c r="I14" s="502"/>
      <c r="J14" s="502"/>
      <c r="K14" s="502"/>
      <c r="L14" s="502"/>
      <c r="M14" s="502"/>
      <c r="N14" s="503"/>
      <c r="O14" s="412" t="s">
        <v>704</v>
      </c>
      <c r="P14" s="159">
        <f>SUM(P15:P19)</f>
        <v>4300</v>
      </c>
      <c r="Q14" s="159">
        <f t="shared" ref="Q14:W14" si="14">SUM(Q15:Q19)</f>
        <v>2100</v>
      </c>
      <c r="R14" s="159">
        <f t="shared" si="14"/>
        <v>4300</v>
      </c>
      <c r="S14" s="159">
        <f t="shared" si="14"/>
        <v>2100</v>
      </c>
      <c r="T14" s="159">
        <f t="shared" si="14"/>
        <v>4800</v>
      </c>
      <c r="U14" s="159">
        <f t="shared" si="14"/>
        <v>2100</v>
      </c>
      <c r="V14" s="159">
        <f t="shared" si="14"/>
        <v>4800</v>
      </c>
      <c r="W14" s="275">
        <f t="shared" si="14"/>
        <v>2100</v>
      </c>
      <c r="X14" s="273">
        <f t="shared" ref="X14" si="15">SUM(X15:X19)</f>
        <v>0</v>
      </c>
      <c r="Y14" s="159">
        <f t="shared" ref="Y14" si="16">SUM(Y15:Y19)</f>
        <v>0</v>
      </c>
      <c r="Z14" s="159">
        <f t="shared" ref="Z14" si="17">SUM(Z15:Z19)</f>
        <v>0</v>
      </c>
      <c r="AA14" s="159">
        <f t="shared" ref="AA14" si="18">SUM(AA15:AA19)</f>
        <v>0</v>
      </c>
      <c r="AB14" s="159">
        <f t="shared" ref="AB14" si="19">SUM(AB15:AB19)</f>
        <v>0</v>
      </c>
      <c r="AC14" s="159">
        <f t="shared" ref="AC14" si="20">SUM(AC15:AC19)</f>
        <v>0</v>
      </c>
      <c r="AD14" s="159">
        <f t="shared" ref="AD14" si="21">SUM(AD15:AD19)</f>
        <v>0</v>
      </c>
      <c r="AE14" s="159">
        <f t="shared" ref="AE14" si="22">SUM(AE15:AE19)</f>
        <v>0</v>
      </c>
    </row>
    <row r="15" spans="1:31" ht="15" thickBot="1">
      <c r="A15" s="52"/>
      <c r="B15" s="52"/>
      <c r="C15" s="52" t="s">
        <v>19</v>
      </c>
      <c r="D15" s="52" t="s">
        <v>705</v>
      </c>
      <c r="E15" s="57"/>
      <c r="F15" s="57"/>
      <c r="G15" s="57"/>
      <c r="H15" s="57"/>
      <c r="I15" s="52"/>
      <c r="J15" s="52"/>
      <c r="K15" s="52"/>
      <c r="L15" s="52"/>
      <c r="M15" s="59" t="s">
        <v>706</v>
      </c>
      <c r="N15" s="59" t="s">
        <v>539</v>
      </c>
      <c r="O15" s="429"/>
      <c r="P15" s="161">
        <v>1250</v>
      </c>
      <c r="Q15" s="160">
        <v>300</v>
      </c>
      <c r="R15" s="161">
        <v>1250</v>
      </c>
      <c r="S15" s="160">
        <v>300</v>
      </c>
      <c r="T15" s="161">
        <v>1250</v>
      </c>
      <c r="U15" s="160">
        <v>300</v>
      </c>
      <c r="V15" s="161">
        <v>1250</v>
      </c>
      <c r="W15" s="160">
        <v>300</v>
      </c>
      <c r="X15" s="87"/>
      <c r="Y15" s="62"/>
      <c r="Z15" s="61"/>
      <c r="AA15" s="62"/>
      <c r="AB15" s="61"/>
      <c r="AC15" s="62"/>
      <c r="AD15" s="61"/>
      <c r="AE15" s="62"/>
    </row>
    <row r="16" spans="1:31" ht="15" thickBot="1">
      <c r="A16" s="52"/>
      <c r="B16" s="52"/>
      <c r="C16" s="52" t="s">
        <v>23</v>
      </c>
      <c r="D16" s="52" t="s">
        <v>707</v>
      </c>
      <c r="E16" s="57"/>
      <c r="F16" s="57"/>
      <c r="G16" s="57"/>
      <c r="H16" s="57"/>
      <c r="I16" s="52"/>
      <c r="J16" s="52"/>
      <c r="K16" s="52"/>
      <c r="L16" s="52"/>
      <c r="M16" s="59" t="s">
        <v>706</v>
      </c>
      <c r="N16" s="59" t="s">
        <v>539</v>
      </c>
      <c r="O16" s="429"/>
      <c r="P16" s="161">
        <v>1650</v>
      </c>
      <c r="Q16" s="160">
        <v>300</v>
      </c>
      <c r="R16" s="161">
        <v>1650</v>
      </c>
      <c r="S16" s="160">
        <v>300</v>
      </c>
      <c r="T16" s="161">
        <v>1650</v>
      </c>
      <c r="U16" s="160">
        <v>300</v>
      </c>
      <c r="V16" s="161">
        <v>1650</v>
      </c>
      <c r="W16" s="160">
        <v>300</v>
      </c>
      <c r="X16" s="87"/>
      <c r="Y16" s="62"/>
      <c r="Z16" s="61"/>
      <c r="AA16" s="62"/>
      <c r="AB16" s="61"/>
      <c r="AC16" s="62"/>
      <c r="AD16" s="61"/>
      <c r="AE16" s="62"/>
    </row>
    <row r="17" spans="1:31" ht="15" thickBot="1">
      <c r="A17" s="52"/>
      <c r="B17" s="52"/>
      <c r="C17" s="52" t="s">
        <v>25</v>
      </c>
      <c r="D17" s="52" t="s">
        <v>708</v>
      </c>
      <c r="E17" s="57"/>
      <c r="F17" s="57"/>
      <c r="G17" s="57"/>
      <c r="H17" s="57"/>
      <c r="I17" s="52"/>
      <c r="J17" s="52"/>
      <c r="K17" s="52"/>
      <c r="L17" s="52"/>
      <c r="M17" s="59" t="s">
        <v>706</v>
      </c>
      <c r="N17" s="59" t="s">
        <v>539</v>
      </c>
      <c r="O17" s="429"/>
      <c r="P17" s="161">
        <v>200</v>
      </c>
      <c r="Q17" s="160">
        <v>0</v>
      </c>
      <c r="R17" s="161">
        <v>200</v>
      </c>
      <c r="S17" s="160">
        <v>0</v>
      </c>
      <c r="T17" s="161">
        <v>200</v>
      </c>
      <c r="U17" s="160">
        <v>0</v>
      </c>
      <c r="V17" s="161">
        <v>200</v>
      </c>
      <c r="W17" s="277">
        <v>0</v>
      </c>
      <c r="X17" s="87"/>
      <c r="Y17" s="62"/>
      <c r="Z17" s="61"/>
      <c r="AA17" s="62"/>
      <c r="AB17" s="61"/>
      <c r="AC17" s="62"/>
      <c r="AD17" s="61"/>
      <c r="AE17" s="62"/>
    </row>
    <row r="18" spans="1:31" ht="29.45" thickBot="1">
      <c r="A18" s="52"/>
      <c r="B18" s="52"/>
      <c r="C18" s="52" t="s">
        <v>27</v>
      </c>
      <c r="D18" s="52" t="s">
        <v>709</v>
      </c>
      <c r="E18" s="153"/>
      <c r="F18" s="153"/>
      <c r="G18" s="63"/>
      <c r="H18" s="63"/>
      <c r="I18" s="52"/>
      <c r="J18" s="52"/>
      <c r="K18" s="52"/>
      <c r="L18" s="52"/>
      <c r="M18" s="59" t="s">
        <v>706</v>
      </c>
      <c r="N18" s="59" t="s">
        <v>539</v>
      </c>
      <c r="O18" s="429"/>
      <c r="P18" s="161">
        <v>0</v>
      </c>
      <c r="Q18" s="161">
        <v>0</v>
      </c>
      <c r="R18" s="161">
        <v>0</v>
      </c>
      <c r="S18" s="160">
        <v>0</v>
      </c>
      <c r="T18" s="161">
        <v>500</v>
      </c>
      <c r="U18" s="160">
        <v>0</v>
      </c>
      <c r="V18" s="161">
        <v>500</v>
      </c>
      <c r="W18" s="277">
        <v>0</v>
      </c>
      <c r="X18" s="87"/>
      <c r="Y18" s="62"/>
      <c r="Z18" s="61"/>
      <c r="AA18" s="62"/>
      <c r="AB18" s="61"/>
      <c r="AC18" s="62"/>
      <c r="AD18" s="61"/>
      <c r="AE18" s="62"/>
    </row>
    <row r="19" spans="1:31" ht="33.6" customHeight="1" thickBot="1">
      <c r="A19" s="52"/>
      <c r="B19" s="52"/>
      <c r="C19" s="52" t="s">
        <v>226</v>
      </c>
      <c r="D19" s="52" t="s">
        <v>710</v>
      </c>
      <c r="E19" s="63"/>
      <c r="F19" s="63"/>
      <c r="G19" s="63"/>
      <c r="H19" s="63"/>
      <c r="I19" s="52"/>
      <c r="J19" s="52"/>
      <c r="K19" s="52"/>
      <c r="L19" s="52"/>
      <c r="M19" s="59" t="s">
        <v>532</v>
      </c>
      <c r="N19" s="59" t="s">
        <v>539</v>
      </c>
      <c r="O19" s="429"/>
      <c r="P19" s="161">
        <v>1200</v>
      </c>
      <c r="Q19" s="160">
        <v>1500</v>
      </c>
      <c r="R19" s="161">
        <v>1200</v>
      </c>
      <c r="S19" s="160">
        <v>1500</v>
      </c>
      <c r="T19" s="161">
        <v>1200</v>
      </c>
      <c r="U19" s="160">
        <v>1500</v>
      </c>
      <c r="V19" s="161">
        <v>1200</v>
      </c>
      <c r="W19" s="277">
        <v>1500</v>
      </c>
      <c r="X19" s="87"/>
      <c r="Y19" s="62"/>
      <c r="Z19" s="61"/>
      <c r="AA19" s="62"/>
      <c r="AB19" s="61"/>
      <c r="AC19" s="62"/>
      <c r="AD19" s="61"/>
      <c r="AE19" s="62"/>
    </row>
    <row r="20" spans="1:31" ht="29.45" thickBot="1">
      <c r="A20" s="52"/>
      <c r="B20" s="53" t="s">
        <v>29</v>
      </c>
      <c r="C20" s="76"/>
      <c r="D20" s="501" t="s">
        <v>711</v>
      </c>
      <c r="E20" s="502"/>
      <c r="F20" s="502"/>
      <c r="G20" s="502"/>
      <c r="H20" s="502"/>
      <c r="I20" s="502"/>
      <c r="J20" s="502"/>
      <c r="K20" s="502"/>
      <c r="L20" s="502"/>
      <c r="M20" s="502"/>
      <c r="N20" s="503"/>
      <c r="O20" s="412" t="s">
        <v>712</v>
      </c>
      <c r="P20" s="159">
        <f>SUM(P21:P22)</f>
        <v>0</v>
      </c>
      <c r="Q20" s="159">
        <f t="shared" ref="Q20:W20" si="23">SUM(Q21:Q22)</f>
        <v>0</v>
      </c>
      <c r="R20" s="159">
        <f t="shared" si="23"/>
        <v>200</v>
      </c>
      <c r="S20" s="159">
        <f t="shared" si="23"/>
        <v>0</v>
      </c>
      <c r="T20" s="159">
        <f t="shared" si="23"/>
        <v>0</v>
      </c>
      <c r="U20" s="159">
        <f t="shared" si="23"/>
        <v>0</v>
      </c>
      <c r="V20" s="159">
        <f t="shared" si="23"/>
        <v>200</v>
      </c>
      <c r="W20" s="275">
        <f t="shared" si="23"/>
        <v>0</v>
      </c>
      <c r="X20" s="273">
        <f t="shared" ref="X20" si="24">SUM(X21:X22)</f>
        <v>0</v>
      </c>
      <c r="Y20" s="159">
        <f t="shared" ref="Y20" si="25">SUM(Y21:Y22)</f>
        <v>0</v>
      </c>
      <c r="Z20" s="159">
        <f t="shared" ref="Z20" si="26">SUM(Z21:Z22)</f>
        <v>0</v>
      </c>
      <c r="AA20" s="159">
        <f t="shared" ref="AA20" si="27">SUM(AA21:AA22)</f>
        <v>0</v>
      </c>
      <c r="AB20" s="159">
        <f t="shared" ref="AB20" si="28">SUM(AB21:AB22)</f>
        <v>0</v>
      </c>
      <c r="AC20" s="159">
        <f t="shared" ref="AC20" si="29">SUM(AC21:AC22)</f>
        <v>0</v>
      </c>
      <c r="AD20" s="159">
        <f t="shared" ref="AD20" si="30">SUM(AD21:AD22)</f>
        <v>0</v>
      </c>
      <c r="AE20" s="159">
        <f t="shared" ref="AE20" si="31">SUM(AE21:AE22)</f>
        <v>0</v>
      </c>
    </row>
    <row r="21" spans="1:31" ht="43.9" thickBot="1">
      <c r="A21" s="52"/>
      <c r="B21" s="82"/>
      <c r="C21" s="52" t="s">
        <v>23</v>
      </c>
      <c r="D21" s="82" t="s">
        <v>713</v>
      </c>
      <c r="E21" s="153"/>
      <c r="F21" s="63"/>
      <c r="G21" s="153"/>
      <c r="H21" s="153"/>
      <c r="I21" s="77"/>
      <c r="J21" s="77"/>
      <c r="K21" s="77"/>
      <c r="L21" s="77"/>
      <c r="M21" s="59" t="s">
        <v>706</v>
      </c>
      <c r="N21" s="59" t="s">
        <v>539</v>
      </c>
      <c r="O21" s="429"/>
      <c r="P21" s="161">
        <v>0</v>
      </c>
      <c r="Q21" s="160">
        <v>0</v>
      </c>
      <c r="R21" s="161">
        <v>200</v>
      </c>
      <c r="S21" s="160">
        <v>0</v>
      </c>
      <c r="T21" s="161">
        <v>0</v>
      </c>
      <c r="U21" s="160">
        <v>0</v>
      </c>
      <c r="V21" s="161">
        <v>0</v>
      </c>
      <c r="W21" s="277">
        <v>0</v>
      </c>
      <c r="X21" s="87"/>
      <c r="Y21" s="62"/>
      <c r="Z21" s="61"/>
      <c r="AA21" s="62"/>
      <c r="AB21" s="61"/>
      <c r="AC21" s="62"/>
      <c r="AD21" s="61"/>
      <c r="AE21" s="62"/>
    </row>
    <row r="22" spans="1:31" ht="43.9" thickBot="1">
      <c r="A22" s="52"/>
      <c r="B22" s="82"/>
      <c r="C22" s="52" t="s">
        <v>25</v>
      </c>
      <c r="D22" s="82" t="s">
        <v>714</v>
      </c>
      <c r="E22" s="153"/>
      <c r="F22" s="153"/>
      <c r="G22" s="63"/>
      <c r="H22" s="155"/>
      <c r="I22" s="77"/>
      <c r="J22" s="77"/>
      <c r="K22" s="77"/>
      <c r="L22" s="77"/>
      <c r="M22" s="59" t="s">
        <v>706</v>
      </c>
      <c r="N22" s="59" t="s">
        <v>539</v>
      </c>
      <c r="O22" s="429"/>
      <c r="P22" s="161">
        <v>0</v>
      </c>
      <c r="Q22" s="160">
        <v>0</v>
      </c>
      <c r="R22" s="161">
        <v>0</v>
      </c>
      <c r="S22" s="160">
        <v>0</v>
      </c>
      <c r="T22" s="161">
        <v>0</v>
      </c>
      <c r="U22" s="160">
        <v>0</v>
      </c>
      <c r="V22" s="161">
        <v>200</v>
      </c>
      <c r="W22" s="277">
        <v>0</v>
      </c>
      <c r="X22" s="87"/>
      <c r="Y22" s="62"/>
      <c r="Z22" s="61"/>
      <c r="AA22" s="62"/>
      <c r="AB22" s="61"/>
      <c r="AC22" s="62"/>
      <c r="AD22" s="61"/>
      <c r="AE22" s="62"/>
    </row>
    <row r="23" spans="1:31" ht="29.45" customHeight="1" thickBot="1">
      <c r="A23" s="52"/>
      <c r="B23" s="53" t="s">
        <v>194</v>
      </c>
      <c r="C23" s="76"/>
      <c r="D23" s="501" t="s">
        <v>715</v>
      </c>
      <c r="E23" s="502"/>
      <c r="F23" s="502"/>
      <c r="G23" s="502"/>
      <c r="H23" s="502"/>
      <c r="I23" s="502"/>
      <c r="J23" s="502"/>
      <c r="K23" s="502"/>
      <c r="L23" s="502"/>
      <c r="M23" s="502"/>
      <c r="N23" s="503"/>
      <c r="O23" s="412" t="s">
        <v>716</v>
      </c>
      <c r="P23" s="159">
        <f>SUM(P24:P29)</f>
        <v>2000</v>
      </c>
      <c r="Q23" s="159">
        <f t="shared" ref="Q23:W23" si="32">SUM(Q24:Q29)</f>
        <v>0</v>
      </c>
      <c r="R23" s="159">
        <f t="shared" si="32"/>
        <v>2000</v>
      </c>
      <c r="S23" s="159">
        <f t="shared" si="32"/>
        <v>0</v>
      </c>
      <c r="T23" s="159">
        <f t="shared" si="32"/>
        <v>2000</v>
      </c>
      <c r="U23" s="159">
        <f t="shared" si="32"/>
        <v>0</v>
      </c>
      <c r="V23" s="159">
        <f t="shared" si="32"/>
        <v>2000</v>
      </c>
      <c r="W23" s="275">
        <f t="shared" si="32"/>
        <v>0</v>
      </c>
      <c r="X23" s="273">
        <f t="shared" ref="X23" si="33">SUM(X24:X29)</f>
        <v>0</v>
      </c>
      <c r="Y23" s="159">
        <f t="shared" ref="Y23" si="34">SUM(Y24:Y29)</f>
        <v>0</v>
      </c>
      <c r="Z23" s="159">
        <f t="shared" ref="Z23" si="35">SUM(Z24:Z29)</f>
        <v>0</v>
      </c>
      <c r="AA23" s="159">
        <f t="shared" ref="AA23" si="36">SUM(AA24:AA29)</f>
        <v>0</v>
      </c>
      <c r="AB23" s="159">
        <f t="shared" ref="AB23" si="37">SUM(AB24:AB29)</f>
        <v>0</v>
      </c>
      <c r="AC23" s="159">
        <f t="shared" ref="AC23" si="38">SUM(AC24:AC29)</f>
        <v>0</v>
      </c>
      <c r="AD23" s="159">
        <f t="shared" ref="AD23" si="39">SUM(AD24:AD29)</f>
        <v>0</v>
      </c>
      <c r="AE23" s="159">
        <f t="shared" ref="AE23" si="40">SUM(AE24:AE29)</f>
        <v>0</v>
      </c>
    </row>
    <row r="24" spans="1:31" ht="29.45" thickBot="1">
      <c r="A24" s="52"/>
      <c r="B24" s="82"/>
      <c r="C24" s="52" t="s">
        <v>19</v>
      </c>
      <c r="D24" s="82" t="s">
        <v>717</v>
      </c>
      <c r="E24" s="63"/>
      <c r="F24" s="63"/>
      <c r="G24" s="63"/>
      <c r="H24" s="63"/>
      <c r="I24" s="77"/>
      <c r="J24" s="77"/>
      <c r="K24" s="77"/>
      <c r="L24" s="77"/>
      <c r="M24" s="59" t="s">
        <v>718</v>
      </c>
      <c r="N24" s="59" t="s">
        <v>719</v>
      </c>
      <c r="O24" s="429"/>
      <c r="P24" s="161">
        <v>0</v>
      </c>
      <c r="Q24" s="160">
        <v>0</v>
      </c>
      <c r="R24" s="161">
        <v>0</v>
      </c>
      <c r="S24" s="160">
        <v>0</v>
      </c>
      <c r="T24" s="161">
        <v>0</v>
      </c>
      <c r="U24" s="160">
        <v>0</v>
      </c>
      <c r="V24" s="161">
        <v>0</v>
      </c>
      <c r="W24" s="277">
        <v>0</v>
      </c>
      <c r="X24" s="87"/>
      <c r="Y24" s="62"/>
      <c r="Z24" s="61"/>
      <c r="AA24" s="62"/>
      <c r="AB24" s="61"/>
      <c r="AC24" s="62"/>
      <c r="AD24" s="61"/>
      <c r="AE24" s="62"/>
    </row>
    <row r="25" spans="1:31" ht="29.45" thickBot="1">
      <c r="A25" s="52"/>
      <c r="B25" s="82"/>
      <c r="C25" s="52" t="s">
        <v>23</v>
      </c>
      <c r="D25" s="82" t="s">
        <v>720</v>
      </c>
      <c r="E25" s="63"/>
      <c r="F25" s="63"/>
      <c r="G25" s="63"/>
      <c r="H25" s="63"/>
      <c r="I25" s="77"/>
      <c r="J25" s="77"/>
      <c r="K25" s="77"/>
      <c r="L25" s="77"/>
      <c r="M25" s="59" t="s">
        <v>718</v>
      </c>
      <c r="N25" s="59" t="s">
        <v>719</v>
      </c>
      <c r="O25" s="429"/>
      <c r="P25" s="161">
        <v>750</v>
      </c>
      <c r="Q25" s="160">
        <v>0</v>
      </c>
      <c r="R25" s="161">
        <v>750</v>
      </c>
      <c r="S25" s="160">
        <v>0</v>
      </c>
      <c r="T25" s="161">
        <v>750</v>
      </c>
      <c r="U25" s="160">
        <v>0</v>
      </c>
      <c r="V25" s="161">
        <v>750</v>
      </c>
      <c r="W25" s="277">
        <v>0</v>
      </c>
      <c r="X25" s="87"/>
      <c r="Y25" s="62"/>
      <c r="Z25" s="61"/>
      <c r="AA25" s="62"/>
      <c r="AB25" s="61"/>
      <c r="AC25" s="62"/>
      <c r="AD25" s="61"/>
      <c r="AE25" s="62"/>
    </row>
    <row r="26" spans="1:31" ht="43.9" thickBot="1">
      <c r="A26" s="52"/>
      <c r="B26" s="82"/>
      <c r="C26" s="52" t="s">
        <v>25</v>
      </c>
      <c r="D26" s="82" t="s">
        <v>721</v>
      </c>
      <c r="E26" s="63"/>
      <c r="F26" s="63"/>
      <c r="G26" s="63"/>
      <c r="H26" s="63"/>
      <c r="I26" s="77"/>
      <c r="J26" s="77"/>
      <c r="K26" s="77"/>
      <c r="L26" s="77"/>
      <c r="M26" s="59" t="s">
        <v>706</v>
      </c>
      <c r="N26" s="59" t="s">
        <v>719</v>
      </c>
      <c r="O26" s="429"/>
      <c r="P26" s="161">
        <v>0</v>
      </c>
      <c r="Q26" s="160">
        <v>0</v>
      </c>
      <c r="R26" s="161">
        <v>0</v>
      </c>
      <c r="S26" s="160">
        <v>0</v>
      </c>
      <c r="T26" s="161">
        <v>0</v>
      </c>
      <c r="U26" s="160">
        <v>0</v>
      </c>
      <c r="V26" s="161">
        <v>0</v>
      </c>
      <c r="W26" s="277">
        <v>0</v>
      </c>
      <c r="X26" s="87"/>
      <c r="Y26" s="62"/>
      <c r="Z26" s="61"/>
      <c r="AA26" s="62"/>
      <c r="AB26" s="61"/>
      <c r="AC26" s="62"/>
      <c r="AD26" s="61"/>
      <c r="AE26" s="62"/>
    </row>
    <row r="27" spans="1:31" ht="29.45" thickBot="1">
      <c r="A27" s="52"/>
      <c r="B27" s="52"/>
      <c r="C27" s="52" t="s">
        <v>27</v>
      </c>
      <c r="D27" s="52" t="s">
        <v>722</v>
      </c>
      <c r="E27" s="57"/>
      <c r="F27" s="57"/>
      <c r="G27" s="57"/>
      <c r="H27" s="57"/>
      <c r="I27" s="52"/>
      <c r="J27" s="52"/>
      <c r="K27" s="52"/>
      <c r="L27" s="52"/>
      <c r="M27" s="59" t="s">
        <v>706</v>
      </c>
      <c r="N27" s="59" t="s">
        <v>539</v>
      </c>
      <c r="O27" s="429"/>
      <c r="P27" s="161">
        <v>1000</v>
      </c>
      <c r="Q27" s="160">
        <v>0</v>
      </c>
      <c r="R27" s="161">
        <v>1000</v>
      </c>
      <c r="S27" s="160">
        <v>0</v>
      </c>
      <c r="T27" s="161">
        <v>1000</v>
      </c>
      <c r="U27" s="160">
        <v>0</v>
      </c>
      <c r="V27" s="161">
        <v>1000</v>
      </c>
      <c r="W27" s="277">
        <v>0</v>
      </c>
      <c r="X27" s="87"/>
      <c r="Y27" s="62"/>
      <c r="Z27" s="61"/>
      <c r="AA27" s="62"/>
      <c r="AB27" s="61"/>
      <c r="AC27" s="62"/>
      <c r="AD27" s="61"/>
      <c r="AE27" s="62"/>
    </row>
    <row r="28" spans="1:31" ht="29.45" thickBot="1">
      <c r="A28" s="52"/>
      <c r="B28" s="52"/>
      <c r="C28" s="52" t="s">
        <v>226</v>
      </c>
      <c r="D28" s="52" t="s">
        <v>723</v>
      </c>
      <c r="E28" s="57"/>
      <c r="F28" s="57"/>
      <c r="G28" s="57"/>
      <c r="H28" s="57"/>
      <c r="I28" s="52"/>
      <c r="J28" s="52"/>
      <c r="K28" s="52"/>
      <c r="L28" s="52"/>
      <c r="M28" s="59" t="s">
        <v>706</v>
      </c>
      <c r="N28" s="59" t="s">
        <v>539</v>
      </c>
      <c r="O28" s="429"/>
      <c r="P28" s="161">
        <v>0</v>
      </c>
      <c r="Q28" s="160">
        <v>0</v>
      </c>
      <c r="R28" s="161">
        <v>0</v>
      </c>
      <c r="S28" s="160">
        <v>0</v>
      </c>
      <c r="T28" s="161">
        <v>0</v>
      </c>
      <c r="U28" s="160">
        <v>0</v>
      </c>
      <c r="V28" s="161">
        <v>0</v>
      </c>
      <c r="W28" s="277">
        <v>0</v>
      </c>
      <c r="X28" s="87"/>
      <c r="Y28" s="62"/>
      <c r="Z28" s="61"/>
      <c r="AA28" s="62"/>
      <c r="AB28" s="61"/>
      <c r="AC28" s="62"/>
      <c r="AD28" s="61"/>
      <c r="AE28" s="62"/>
    </row>
    <row r="29" spans="1:31" ht="29.45" thickBot="1">
      <c r="A29" s="52"/>
      <c r="B29" s="52"/>
      <c r="C29" s="52" t="s">
        <v>347</v>
      </c>
      <c r="D29" s="52" t="s">
        <v>724</v>
      </c>
      <c r="E29" s="57"/>
      <c r="F29" s="57"/>
      <c r="G29" s="57"/>
      <c r="H29" s="57"/>
      <c r="I29" s="52"/>
      <c r="J29" s="52"/>
      <c r="K29" s="52"/>
      <c r="L29" s="52"/>
      <c r="M29" s="59" t="s">
        <v>706</v>
      </c>
      <c r="N29" s="59" t="s">
        <v>719</v>
      </c>
      <c r="O29" s="429"/>
      <c r="P29" s="161">
        <v>250</v>
      </c>
      <c r="Q29" s="160">
        <v>0</v>
      </c>
      <c r="R29" s="161">
        <v>250</v>
      </c>
      <c r="S29" s="160">
        <v>0</v>
      </c>
      <c r="T29" s="161">
        <v>250</v>
      </c>
      <c r="U29" s="160">
        <v>0</v>
      </c>
      <c r="V29" s="161">
        <v>250</v>
      </c>
      <c r="W29" s="277">
        <v>0</v>
      </c>
      <c r="X29" s="87"/>
      <c r="Y29" s="62"/>
      <c r="Z29" s="61"/>
      <c r="AA29" s="62"/>
      <c r="AB29" s="61"/>
      <c r="AC29" s="62"/>
      <c r="AD29" s="61"/>
      <c r="AE29" s="62"/>
    </row>
    <row r="30" spans="1:31" ht="15" thickBot="1">
      <c r="A30" s="52"/>
      <c r="B30" s="53" t="s">
        <v>200</v>
      </c>
      <c r="C30" s="76"/>
      <c r="D30" s="501" t="s">
        <v>725</v>
      </c>
      <c r="E30" s="502"/>
      <c r="F30" s="502"/>
      <c r="G30" s="502"/>
      <c r="H30" s="502"/>
      <c r="I30" s="502"/>
      <c r="J30" s="502"/>
      <c r="K30" s="502"/>
      <c r="L30" s="502"/>
      <c r="M30" s="502"/>
      <c r="N30" s="503"/>
      <c r="O30" s="412" t="s">
        <v>726</v>
      </c>
      <c r="P30" s="159">
        <f>SUM(P31:P32)</f>
        <v>1500</v>
      </c>
      <c r="Q30" s="159">
        <f t="shared" ref="Q30:W30" si="41">SUM(Q31:Q32)</f>
        <v>0</v>
      </c>
      <c r="R30" s="159">
        <f t="shared" si="41"/>
        <v>1500</v>
      </c>
      <c r="S30" s="159">
        <f t="shared" si="41"/>
        <v>0</v>
      </c>
      <c r="T30" s="159">
        <f t="shared" si="41"/>
        <v>1500</v>
      </c>
      <c r="U30" s="159">
        <f t="shared" si="41"/>
        <v>0</v>
      </c>
      <c r="V30" s="159">
        <f t="shared" si="41"/>
        <v>1500</v>
      </c>
      <c r="W30" s="275">
        <f t="shared" si="41"/>
        <v>0</v>
      </c>
      <c r="X30" s="273">
        <f t="shared" ref="X30" si="42">SUM(X31:X32)</f>
        <v>0</v>
      </c>
      <c r="Y30" s="159">
        <f t="shared" ref="Y30" si="43">SUM(Y31:Y32)</f>
        <v>0</v>
      </c>
      <c r="Z30" s="159">
        <f t="shared" ref="Z30" si="44">SUM(Z31:Z32)</f>
        <v>0</v>
      </c>
      <c r="AA30" s="159">
        <f t="shared" ref="AA30" si="45">SUM(AA31:AA32)</f>
        <v>0</v>
      </c>
      <c r="AB30" s="159">
        <f t="shared" ref="AB30" si="46">SUM(AB31:AB32)</f>
        <v>0</v>
      </c>
      <c r="AC30" s="159">
        <f t="shared" ref="AC30" si="47">SUM(AC31:AC32)</f>
        <v>0</v>
      </c>
      <c r="AD30" s="159">
        <f t="shared" ref="AD30" si="48">SUM(AD31:AD32)</f>
        <v>0</v>
      </c>
      <c r="AE30" s="159">
        <f t="shared" ref="AE30" si="49">SUM(AE31:AE32)</f>
        <v>0</v>
      </c>
    </row>
    <row r="31" spans="1:31" ht="29.45" thickBot="1">
      <c r="A31" s="52"/>
      <c r="B31" s="52"/>
      <c r="C31" s="52" t="s">
        <v>19</v>
      </c>
      <c r="D31" s="52" t="s">
        <v>727</v>
      </c>
      <c r="E31" s="57"/>
      <c r="F31" s="57"/>
      <c r="G31" s="57"/>
      <c r="H31" s="57"/>
      <c r="I31" s="52"/>
      <c r="J31" s="52"/>
      <c r="K31" s="52"/>
      <c r="L31" s="52"/>
      <c r="M31" s="59" t="s">
        <v>706</v>
      </c>
      <c r="N31" s="59" t="s">
        <v>539</v>
      </c>
      <c r="O31" s="429"/>
      <c r="P31" s="161">
        <v>1000</v>
      </c>
      <c r="Q31" s="160">
        <v>0</v>
      </c>
      <c r="R31" s="161">
        <v>1000</v>
      </c>
      <c r="S31" s="160">
        <v>0</v>
      </c>
      <c r="T31" s="161">
        <v>1000</v>
      </c>
      <c r="U31" s="160">
        <v>0</v>
      </c>
      <c r="V31" s="161">
        <v>1000</v>
      </c>
      <c r="W31" s="277">
        <v>0</v>
      </c>
      <c r="X31" s="87"/>
      <c r="Y31" s="62"/>
      <c r="Z31" s="61"/>
      <c r="AA31" s="62"/>
      <c r="AB31" s="61"/>
      <c r="AC31" s="62"/>
      <c r="AD31" s="61"/>
      <c r="AE31" s="62"/>
    </row>
    <row r="32" spans="1:31" ht="29.45" thickBot="1">
      <c r="A32" s="52"/>
      <c r="B32" s="52"/>
      <c r="C32" s="52" t="s">
        <v>23</v>
      </c>
      <c r="D32" s="52" t="s">
        <v>728</v>
      </c>
      <c r="E32" s="57"/>
      <c r="F32" s="57"/>
      <c r="G32" s="57"/>
      <c r="H32" s="57"/>
      <c r="I32" s="52"/>
      <c r="J32" s="52"/>
      <c r="K32" s="52"/>
      <c r="L32" s="52"/>
      <c r="M32" s="59" t="s">
        <v>706</v>
      </c>
      <c r="N32" s="59" t="s">
        <v>539</v>
      </c>
      <c r="O32" s="429"/>
      <c r="P32" s="161">
        <v>500</v>
      </c>
      <c r="Q32" s="160">
        <v>0</v>
      </c>
      <c r="R32" s="161">
        <v>500</v>
      </c>
      <c r="S32" s="160">
        <v>0</v>
      </c>
      <c r="T32" s="161">
        <v>500</v>
      </c>
      <c r="U32" s="160">
        <v>0</v>
      </c>
      <c r="V32" s="161">
        <v>500</v>
      </c>
      <c r="W32" s="277">
        <v>0</v>
      </c>
      <c r="X32" s="87"/>
      <c r="Y32" s="62"/>
      <c r="Z32" s="61"/>
      <c r="AA32" s="62"/>
      <c r="AB32" s="61"/>
      <c r="AC32" s="62"/>
      <c r="AD32" s="61"/>
      <c r="AE32" s="62"/>
    </row>
    <row r="33" spans="1:31" ht="43.9" thickBot="1">
      <c r="A33" s="52"/>
      <c r="B33" s="92" t="s">
        <v>641</v>
      </c>
      <c r="C33" s="92"/>
      <c r="D33" s="487" t="s">
        <v>729</v>
      </c>
      <c r="E33" s="488"/>
      <c r="F33" s="488"/>
      <c r="G33" s="488"/>
      <c r="H33" s="488"/>
      <c r="I33" s="488"/>
      <c r="J33" s="488"/>
      <c r="K33" s="488"/>
      <c r="L33" s="488"/>
      <c r="M33" s="488"/>
      <c r="N33" s="489"/>
      <c r="O33" s="413" t="s">
        <v>730</v>
      </c>
      <c r="P33" s="159">
        <f>SUM(P34)</f>
        <v>5550</v>
      </c>
      <c r="Q33" s="159">
        <f t="shared" ref="Q33:W33" si="50">SUM(Q34)</f>
        <v>600</v>
      </c>
      <c r="R33" s="159">
        <f t="shared" si="50"/>
        <v>5600</v>
      </c>
      <c r="S33" s="159">
        <f t="shared" si="50"/>
        <v>600</v>
      </c>
      <c r="T33" s="159">
        <f t="shared" si="50"/>
        <v>5650</v>
      </c>
      <c r="U33" s="159">
        <f t="shared" si="50"/>
        <v>600</v>
      </c>
      <c r="V33" s="159">
        <f t="shared" si="50"/>
        <v>5700</v>
      </c>
      <c r="W33" s="275">
        <f t="shared" si="50"/>
        <v>600</v>
      </c>
      <c r="X33" s="273">
        <f t="shared" ref="X33" si="51">SUM(X34)</f>
        <v>0</v>
      </c>
      <c r="Y33" s="159">
        <f t="shared" ref="Y33" si="52">SUM(Y34)</f>
        <v>0</v>
      </c>
      <c r="Z33" s="159">
        <f t="shared" ref="Z33" si="53">SUM(Z34)</f>
        <v>0</v>
      </c>
      <c r="AA33" s="159">
        <f t="shared" ref="AA33" si="54">SUM(AA34)</f>
        <v>0</v>
      </c>
      <c r="AB33" s="159">
        <f t="shared" ref="AB33" si="55">SUM(AB34)</f>
        <v>0</v>
      </c>
      <c r="AC33" s="159">
        <f t="shared" ref="AC33" si="56">SUM(AC34)</f>
        <v>0</v>
      </c>
      <c r="AD33" s="159">
        <f t="shared" ref="AD33" si="57">SUM(AD34)</f>
        <v>0</v>
      </c>
      <c r="AE33" s="159">
        <f t="shared" ref="AE33" si="58">SUM(AE34)</f>
        <v>0</v>
      </c>
    </row>
    <row r="34" spans="1:31" ht="43.9" thickBot="1">
      <c r="A34" s="52"/>
      <c r="B34" s="52"/>
      <c r="C34" s="52" t="s">
        <v>19</v>
      </c>
      <c r="D34" s="52" t="s">
        <v>731</v>
      </c>
      <c r="E34" s="57"/>
      <c r="F34" s="57"/>
      <c r="G34" s="57"/>
      <c r="H34" s="57"/>
      <c r="I34" s="52"/>
      <c r="J34" s="52"/>
      <c r="K34" s="52"/>
      <c r="L34" s="52"/>
      <c r="M34" s="59" t="s">
        <v>706</v>
      </c>
      <c r="N34" s="59" t="s">
        <v>719</v>
      </c>
      <c r="O34" s="429"/>
      <c r="P34" s="161">
        <v>5550</v>
      </c>
      <c r="Q34" s="160">
        <v>600</v>
      </c>
      <c r="R34" s="161">
        <v>5600</v>
      </c>
      <c r="S34" s="160">
        <v>600</v>
      </c>
      <c r="T34" s="161">
        <v>5650</v>
      </c>
      <c r="U34" s="160">
        <v>600</v>
      </c>
      <c r="V34" s="161">
        <v>5700</v>
      </c>
      <c r="W34" s="277">
        <v>600</v>
      </c>
      <c r="X34" s="87"/>
      <c r="Y34" s="62"/>
      <c r="Z34" s="61"/>
      <c r="AA34" s="62"/>
      <c r="AB34" s="61"/>
      <c r="AC34" s="62"/>
      <c r="AD34" s="61"/>
      <c r="AE34" s="62"/>
    </row>
    <row r="35" spans="1:31" ht="29.45" thickBot="1">
      <c r="A35" s="52"/>
      <c r="B35" s="53" t="s">
        <v>647</v>
      </c>
      <c r="C35" s="76"/>
      <c r="D35" s="501" t="s">
        <v>732</v>
      </c>
      <c r="E35" s="502"/>
      <c r="F35" s="502"/>
      <c r="G35" s="502"/>
      <c r="H35" s="502"/>
      <c r="I35" s="502"/>
      <c r="J35" s="502"/>
      <c r="K35" s="502"/>
      <c r="L35" s="502"/>
      <c r="M35" s="502"/>
      <c r="N35" s="503"/>
      <c r="O35" s="412" t="s">
        <v>733</v>
      </c>
      <c r="P35" s="159">
        <f>SUM(P36:P37)</f>
        <v>1500</v>
      </c>
      <c r="Q35" s="159">
        <f t="shared" ref="Q35:W35" si="59">SUM(Q36:Q37)</f>
        <v>0</v>
      </c>
      <c r="R35" s="159">
        <f t="shared" si="59"/>
        <v>1500</v>
      </c>
      <c r="S35" s="159">
        <f t="shared" si="59"/>
        <v>0</v>
      </c>
      <c r="T35" s="159">
        <f t="shared" si="59"/>
        <v>1500</v>
      </c>
      <c r="U35" s="159">
        <f t="shared" si="59"/>
        <v>0</v>
      </c>
      <c r="V35" s="159">
        <f t="shared" si="59"/>
        <v>1500</v>
      </c>
      <c r="W35" s="275">
        <f t="shared" si="59"/>
        <v>0</v>
      </c>
      <c r="X35" s="273">
        <f t="shared" ref="X35" si="60">SUM(X36:X37)</f>
        <v>0</v>
      </c>
      <c r="Y35" s="159">
        <f t="shared" ref="Y35" si="61">SUM(Y36:Y37)</f>
        <v>0</v>
      </c>
      <c r="Z35" s="159">
        <f t="shared" ref="Z35" si="62">SUM(Z36:Z37)</f>
        <v>0</v>
      </c>
      <c r="AA35" s="159">
        <f t="shared" ref="AA35" si="63">SUM(AA36:AA37)</f>
        <v>0</v>
      </c>
      <c r="AB35" s="159">
        <f t="shared" ref="AB35" si="64">SUM(AB36:AB37)</f>
        <v>0</v>
      </c>
      <c r="AC35" s="159">
        <f t="shared" ref="AC35" si="65">SUM(AC36:AC37)</f>
        <v>0</v>
      </c>
      <c r="AD35" s="159">
        <f t="shared" ref="AD35" si="66">SUM(AD36:AD37)</f>
        <v>0</v>
      </c>
      <c r="AE35" s="159">
        <f t="shared" ref="AE35" si="67">SUM(AE36:AE37)</f>
        <v>0</v>
      </c>
    </row>
    <row r="36" spans="1:31" ht="29.45" thickBot="1">
      <c r="A36" s="52"/>
      <c r="B36" s="52"/>
      <c r="C36" s="52" t="s">
        <v>19</v>
      </c>
      <c r="D36" s="52" t="s">
        <v>734</v>
      </c>
      <c r="E36" s="57"/>
      <c r="F36" s="57"/>
      <c r="G36" s="57"/>
      <c r="H36" s="57"/>
      <c r="I36" s="52"/>
      <c r="J36" s="52"/>
      <c r="K36" s="52"/>
      <c r="L36" s="52"/>
      <c r="M36" s="59" t="s">
        <v>706</v>
      </c>
      <c r="N36" s="59" t="s">
        <v>539</v>
      </c>
      <c r="O36" s="429"/>
      <c r="P36" s="161">
        <v>1000</v>
      </c>
      <c r="Q36" s="160">
        <v>0</v>
      </c>
      <c r="R36" s="161">
        <v>1000</v>
      </c>
      <c r="S36" s="160">
        <v>0</v>
      </c>
      <c r="T36" s="161">
        <v>1000</v>
      </c>
      <c r="U36" s="160">
        <v>0</v>
      </c>
      <c r="V36" s="161">
        <v>1000</v>
      </c>
      <c r="W36" s="277">
        <v>0</v>
      </c>
      <c r="X36" s="87"/>
      <c r="Y36" s="62"/>
      <c r="Z36" s="61"/>
      <c r="AA36" s="62"/>
      <c r="AB36" s="61"/>
      <c r="AC36" s="62"/>
      <c r="AD36" s="61"/>
      <c r="AE36" s="62"/>
    </row>
    <row r="37" spans="1:31" ht="15" thickBot="1">
      <c r="A37" s="52"/>
      <c r="B37" s="52"/>
      <c r="C37" s="52" t="s">
        <v>23</v>
      </c>
      <c r="D37" s="52" t="s">
        <v>735</v>
      </c>
      <c r="E37" s="57"/>
      <c r="F37" s="57"/>
      <c r="G37" s="57"/>
      <c r="H37" s="57"/>
      <c r="I37" s="52"/>
      <c r="J37" s="52"/>
      <c r="K37" s="52"/>
      <c r="L37" s="52"/>
      <c r="M37" s="59" t="s">
        <v>706</v>
      </c>
      <c r="N37" s="59" t="s">
        <v>539</v>
      </c>
      <c r="O37" s="429"/>
      <c r="P37" s="161">
        <v>500</v>
      </c>
      <c r="Q37" s="160">
        <v>0</v>
      </c>
      <c r="R37" s="161">
        <v>500</v>
      </c>
      <c r="S37" s="160">
        <v>0</v>
      </c>
      <c r="T37" s="161">
        <v>500</v>
      </c>
      <c r="U37" s="160">
        <v>0</v>
      </c>
      <c r="V37" s="161">
        <v>500</v>
      </c>
      <c r="W37" s="277">
        <v>0</v>
      </c>
      <c r="X37" s="87"/>
      <c r="Y37" s="62"/>
      <c r="Z37" s="61"/>
      <c r="AA37" s="62"/>
      <c r="AB37" s="61"/>
      <c r="AC37" s="62"/>
      <c r="AD37" s="61"/>
      <c r="AE37" s="62"/>
    </row>
    <row r="38" spans="1:31" ht="29.45" thickBot="1">
      <c r="A38" s="52"/>
      <c r="B38" s="53" t="s">
        <v>736</v>
      </c>
      <c r="C38" s="76"/>
      <c r="D38" s="501" t="s">
        <v>737</v>
      </c>
      <c r="E38" s="502"/>
      <c r="F38" s="502"/>
      <c r="G38" s="502"/>
      <c r="H38" s="502"/>
      <c r="I38" s="502"/>
      <c r="J38" s="502"/>
      <c r="K38" s="502"/>
      <c r="L38" s="502"/>
      <c r="M38" s="502"/>
      <c r="N38" s="503"/>
      <c r="O38" s="412" t="s">
        <v>738</v>
      </c>
      <c r="P38" s="159">
        <f>SUM(P39:P40)</f>
        <v>2500</v>
      </c>
      <c r="Q38" s="159">
        <f t="shared" ref="Q38:AE38" si="68">SUM(Q39:Q40)</f>
        <v>0</v>
      </c>
      <c r="R38" s="159">
        <f t="shared" si="68"/>
        <v>0</v>
      </c>
      <c r="S38" s="159">
        <f t="shared" si="68"/>
        <v>0</v>
      </c>
      <c r="T38" s="159">
        <f t="shared" si="68"/>
        <v>0</v>
      </c>
      <c r="U38" s="159">
        <f t="shared" si="68"/>
        <v>0</v>
      </c>
      <c r="V38" s="159">
        <f t="shared" si="68"/>
        <v>0</v>
      </c>
      <c r="W38" s="275">
        <f t="shared" si="68"/>
        <v>0</v>
      </c>
      <c r="X38" s="273">
        <f t="shared" si="68"/>
        <v>0</v>
      </c>
      <c r="Y38" s="159">
        <f t="shared" si="68"/>
        <v>0</v>
      </c>
      <c r="Z38" s="159">
        <f t="shared" si="68"/>
        <v>0</v>
      </c>
      <c r="AA38" s="159">
        <f t="shared" si="68"/>
        <v>0</v>
      </c>
      <c r="AB38" s="159">
        <f t="shared" si="68"/>
        <v>0</v>
      </c>
      <c r="AC38" s="159">
        <f t="shared" si="68"/>
        <v>0</v>
      </c>
      <c r="AD38" s="159">
        <f t="shared" si="68"/>
        <v>0</v>
      </c>
      <c r="AE38" s="159">
        <f t="shared" si="68"/>
        <v>0</v>
      </c>
    </row>
    <row r="39" spans="1:31" ht="15" thickBot="1">
      <c r="A39" s="52"/>
      <c r="B39" s="52"/>
      <c r="C39" s="52" t="s">
        <v>19</v>
      </c>
      <c r="D39" s="70" t="s">
        <v>739</v>
      </c>
      <c r="E39" s="57"/>
      <c r="F39" s="57"/>
      <c r="G39" s="212"/>
      <c r="H39" s="212"/>
      <c r="I39" s="52"/>
      <c r="J39" s="52"/>
      <c r="K39" s="52"/>
      <c r="L39" s="52"/>
      <c r="M39" s="59" t="s">
        <v>706</v>
      </c>
      <c r="N39" s="59" t="s">
        <v>539</v>
      </c>
      <c r="O39" s="429"/>
      <c r="P39" s="161">
        <v>2500</v>
      </c>
      <c r="Q39" s="374">
        <v>0</v>
      </c>
      <c r="R39" s="161">
        <v>0</v>
      </c>
      <c r="S39" s="374">
        <v>0</v>
      </c>
      <c r="T39" s="161">
        <v>0</v>
      </c>
      <c r="U39" s="374">
        <v>0</v>
      </c>
      <c r="V39" s="161">
        <v>0</v>
      </c>
      <c r="W39" s="375">
        <v>0</v>
      </c>
      <c r="X39" s="87"/>
      <c r="Y39" s="376"/>
      <c r="Z39" s="61"/>
      <c r="AA39" s="376"/>
      <c r="AB39" s="61"/>
      <c r="AC39" s="376"/>
      <c r="AD39" s="61"/>
      <c r="AE39" s="376"/>
    </row>
    <row r="40" spans="1:31" ht="15" thickBot="1">
      <c r="A40" s="52"/>
      <c r="B40" s="52"/>
      <c r="C40" s="52" t="s">
        <v>23</v>
      </c>
      <c r="D40" s="70" t="s">
        <v>740</v>
      </c>
      <c r="E40" s="212"/>
      <c r="F40" s="57"/>
      <c r="G40" s="57"/>
      <c r="H40" s="212"/>
      <c r="I40" s="52"/>
      <c r="J40" s="52"/>
      <c r="K40" s="52"/>
      <c r="L40" s="52"/>
      <c r="M40" s="59" t="s">
        <v>706</v>
      </c>
      <c r="N40" s="59" t="s">
        <v>539</v>
      </c>
      <c r="O40" s="429"/>
      <c r="P40" s="161">
        <v>0</v>
      </c>
      <c r="Q40" s="374">
        <v>0</v>
      </c>
      <c r="R40" s="161">
        <v>0</v>
      </c>
      <c r="S40" s="374">
        <v>0</v>
      </c>
      <c r="T40" s="161">
        <v>0</v>
      </c>
      <c r="U40" s="374">
        <v>0</v>
      </c>
      <c r="V40" s="161">
        <v>0</v>
      </c>
      <c r="W40" s="375">
        <v>0</v>
      </c>
      <c r="X40" s="87"/>
      <c r="Y40" s="376"/>
      <c r="Z40" s="61"/>
      <c r="AA40" s="376"/>
      <c r="AB40" s="61"/>
      <c r="AC40" s="376"/>
      <c r="AD40" s="61"/>
      <c r="AE40" s="376"/>
    </row>
    <row r="41" spans="1:31" ht="29.45" customHeight="1" thickBot="1">
      <c r="A41" s="52"/>
      <c r="B41" s="92" t="s">
        <v>741</v>
      </c>
      <c r="C41" s="92"/>
      <c r="D41" s="487" t="s">
        <v>742</v>
      </c>
      <c r="E41" s="488"/>
      <c r="F41" s="488"/>
      <c r="G41" s="488"/>
      <c r="H41" s="488"/>
      <c r="I41" s="488"/>
      <c r="J41" s="488"/>
      <c r="K41" s="488"/>
      <c r="L41" s="488"/>
      <c r="M41" s="488"/>
      <c r="N41" s="489"/>
      <c r="O41" s="413" t="s">
        <v>743</v>
      </c>
      <c r="P41" s="159">
        <f>SUM(P42:P43)</f>
        <v>0</v>
      </c>
      <c r="Q41" s="159">
        <f t="shared" ref="Q41:W41" si="69">SUM(Q42:Q43)</f>
        <v>0</v>
      </c>
      <c r="R41" s="159">
        <f t="shared" si="69"/>
        <v>2500</v>
      </c>
      <c r="S41" s="159">
        <f t="shared" si="69"/>
        <v>0</v>
      </c>
      <c r="T41" s="159">
        <f t="shared" si="69"/>
        <v>2000</v>
      </c>
      <c r="U41" s="159">
        <f t="shared" si="69"/>
        <v>0</v>
      </c>
      <c r="V41" s="159">
        <f t="shared" si="69"/>
        <v>2000</v>
      </c>
      <c r="W41" s="275">
        <f t="shared" si="69"/>
        <v>0</v>
      </c>
      <c r="X41" s="273">
        <f t="shared" ref="X41" si="70">SUM(X42:X43)</f>
        <v>0</v>
      </c>
      <c r="Y41" s="159">
        <f t="shared" ref="Y41" si="71">SUM(Y42:Y43)</f>
        <v>0</v>
      </c>
      <c r="Z41" s="159">
        <f t="shared" ref="Z41" si="72">SUM(Z42:Z43)</f>
        <v>0</v>
      </c>
      <c r="AA41" s="159">
        <f t="shared" ref="AA41" si="73">SUM(AA42:AA43)</f>
        <v>0</v>
      </c>
      <c r="AB41" s="159">
        <f t="shared" ref="AB41" si="74">SUM(AB42:AB43)</f>
        <v>0</v>
      </c>
      <c r="AC41" s="159">
        <f t="shared" ref="AC41" si="75">SUM(AC42:AC43)</f>
        <v>0</v>
      </c>
      <c r="AD41" s="159">
        <f t="shared" ref="AD41" si="76">SUM(AD42:AD43)</f>
        <v>0</v>
      </c>
      <c r="AE41" s="159">
        <f t="shared" ref="AE41" si="77">SUM(AE42:AE43)</f>
        <v>0</v>
      </c>
    </row>
    <row r="42" spans="1:31" ht="29.45" thickBot="1">
      <c r="A42" s="52"/>
      <c r="B42" s="52"/>
      <c r="C42" s="52" t="s">
        <v>19</v>
      </c>
      <c r="D42" s="52" t="s">
        <v>744</v>
      </c>
      <c r="E42" s="57"/>
      <c r="F42" s="152"/>
      <c r="G42" s="152"/>
      <c r="H42" s="152"/>
      <c r="I42" s="77"/>
      <c r="J42" s="77"/>
      <c r="K42" s="77"/>
      <c r="L42" s="77"/>
      <c r="M42" s="59" t="s">
        <v>706</v>
      </c>
      <c r="N42" s="59" t="s">
        <v>719</v>
      </c>
      <c r="O42" s="429"/>
      <c r="P42" s="161">
        <v>0</v>
      </c>
      <c r="Q42" s="160">
        <v>0</v>
      </c>
      <c r="R42" s="161">
        <v>500</v>
      </c>
      <c r="S42" s="160">
        <v>0</v>
      </c>
      <c r="T42" s="161">
        <v>0</v>
      </c>
      <c r="U42" s="160">
        <v>0</v>
      </c>
      <c r="V42" s="161">
        <v>0</v>
      </c>
      <c r="W42" s="277">
        <v>0</v>
      </c>
      <c r="X42" s="87"/>
      <c r="Y42" s="62"/>
      <c r="Z42" s="61"/>
      <c r="AA42" s="62"/>
      <c r="AB42" s="61"/>
      <c r="AC42" s="62"/>
      <c r="AD42" s="61"/>
      <c r="AE42" s="62"/>
    </row>
    <row r="43" spans="1:31" ht="29.45" thickBot="1">
      <c r="A43" s="52"/>
      <c r="B43" s="52"/>
      <c r="C43" s="52" t="s">
        <v>23</v>
      </c>
      <c r="D43" s="52" t="s">
        <v>745</v>
      </c>
      <c r="E43" s="152"/>
      <c r="F43" s="57"/>
      <c r="G43" s="57"/>
      <c r="H43" s="57"/>
      <c r="I43" s="77"/>
      <c r="J43" s="77"/>
      <c r="K43" s="77"/>
      <c r="L43" s="77"/>
      <c r="M43" s="59" t="s">
        <v>706</v>
      </c>
      <c r="N43" s="59" t="s">
        <v>719</v>
      </c>
      <c r="O43" s="429"/>
      <c r="P43" s="161">
        <v>0</v>
      </c>
      <c r="Q43" s="160">
        <v>0</v>
      </c>
      <c r="R43" s="161">
        <v>2000</v>
      </c>
      <c r="S43" s="160">
        <v>0</v>
      </c>
      <c r="T43" s="161">
        <v>2000</v>
      </c>
      <c r="U43" s="160">
        <v>0</v>
      </c>
      <c r="V43" s="161">
        <v>2000</v>
      </c>
      <c r="W43" s="277">
        <v>0</v>
      </c>
      <c r="X43" s="87"/>
      <c r="Y43" s="62"/>
      <c r="Z43" s="61"/>
      <c r="AA43" s="62"/>
      <c r="AB43" s="61"/>
      <c r="AC43" s="62"/>
      <c r="AD43" s="61"/>
      <c r="AE43" s="62"/>
    </row>
    <row r="44" spans="1:31" ht="15" thickBot="1">
      <c r="A44" s="52"/>
      <c r="B44" s="52"/>
      <c r="C44" s="457"/>
      <c r="D44" s="458"/>
      <c r="E44" s="458"/>
      <c r="F44" s="458"/>
      <c r="G44" s="458"/>
      <c r="H44" s="458"/>
      <c r="I44" s="458"/>
      <c r="J44" s="458"/>
      <c r="K44" s="458"/>
      <c r="L44" s="458"/>
      <c r="M44" s="458"/>
      <c r="N44" s="459"/>
      <c r="O44" s="407"/>
      <c r="P44" s="83">
        <f>SUM(P3,P13)</f>
        <v>18350</v>
      </c>
      <c r="Q44" s="83">
        <f>SUM(Q3,Q13)</f>
        <v>2700</v>
      </c>
      <c r="R44" s="83">
        <f t="shared" ref="R44:AE44" si="78">SUM(R3,R13)</f>
        <v>17640</v>
      </c>
      <c r="S44" s="83">
        <f t="shared" si="78"/>
        <v>2740</v>
      </c>
      <c r="T44" s="83">
        <f t="shared" si="78"/>
        <v>19990</v>
      </c>
      <c r="U44" s="83">
        <f t="shared" si="78"/>
        <v>2740</v>
      </c>
      <c r="V44" s="83">
        <f t="shared" si="78"/>
        <v>20240</v>
      </c>
      <c r="W44" s="189">
        <f t="shared" si="78"/>
        <v>2740</v>
      </c>
      <c r="X44" s="213">
        <f t="shared" si="78"/>
        <v>0</v>
      </c>
      <c r="Y44" s="83">
        <f t="shared" si="78"/>
        <v>0</v>
      </c>
      <c r="Z44" s="83">
        <f t="shared" si="78"/>
        <v>0</v>
      </c>
      <c r="AA44" s="83">
        <f t="shared" si="78"/>
        <v>0</v>
      </c>
      <c r="AB44" s="83">
        <f t="shared" si="78"/>
        <v>0</v>
      </c>
      <c r="AC44" s="83">
        <f t="shared" si="78"/>
        <v>0</v>
      </c>
      <c r="AD44" s="83">
        <f t="shared" si="78"/>
        <v>0</v>
      </c>
      <c r="AE44" s="83">
        <f t="shared" si="78"/>
        <v>0</v>
      </c>
    </row>
  </sheetData>
  <mergeCells count="19">
    <mergeCell ref="D4:N4"/>
    <mergeCell ref="X1:AE1"/>
    <mergeCell ref="A1:D1"/>
    <mergeCell ref="E1:H1"/>
    <mergeCell ref="I1:L1"/>
    <mergeCell ref="P1:W1"/>
    <mergeCell ref="D3:O3"/>
    <mergeCell ref="D7:N7"/>
    <mergeCell ref="D10:N10"/>
    <mergeCell ref="C44:N44"/>
    <mergeCell ref="D35:N35"/>
    <mergeCell ref="D38:N38"/>
    <mergeCell ref="D41:N41"/>
    <mergeCell ref="D14:N14"/>
    <mergeCell ref="D20:N20"/>
    <mergeCell ref="D23:N23"/>
    <mergeCell ref="D30:N30"/>
    <mergeCell ref="D33:N33"/>
    <mergeCell ref="D13:O13"/>
  </mergeCells>
  <pageMargins left="0.23622047244094491" right="0.23622047244094491" top="0.55118110236220474" bottom="0.35433070866141736" header="0.31496062992125984" footer="0.31496062992125984"/>
  <pageSetup paperSize="8" scale="77" orientation="landscape"/>
  <ignoredErrors>
    <ignoredError sqref="P4" formulaRange="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0A1597-5289-4E23-B34C-F5C9D7ED4035}">
  <sheetPr>
    <tabColor rgb="FF92D050"/>
    <pageSetUpPr fitToPage="1"/>
  </sheetPr>
  <dimension ref="A1:AE34"/>
  <sheetViews>
    <sheetView topLeftCell="A26" zoomScaleNormal="100" workbookViewId="0">
      <selection activeCell="D41" sqref="D41"/>
    </sheetView>
  </sheetViews>
  <sheetFormatPr defaultColWidth="9.140625" defaultRowHeight="14.45"/>
  <cols>
    <col min="1" max="1" width="10.42578125" style="1" bestFit="1" customWidth="1"/>
    <col min="2" max="2" width="6.7109375" style="1" customWidth="1"/>
    <col min="3" max="3" width="7.28515625" style="1" customWidth="1"/>
    <col min="4" max="4" width="42.140625" style="1" customWidth="1"/>
    <col min="5" max="12" width="5.7109375" style="1" customWidth="1"/>
    <col min="13" max="13" width="11.42578125" style="1" customWidth="1"/>
    <col min="14" max="14" width="8.85546875" style="1" customWidth="1"/>
    <col min="15" max="15" width="18.140625" style="1" customWidth="1"/>
    <col min="16" max="16" width="9.28515625" style="15" bestFit="1" customWidth="1"/>
    <col min="17" max="17" width="9.7109375" style="15" customWidth="1"/>
    <col min="18" max="18" width="9.28515625" style="15" bestFit="1" customWidth="1"/>
    <col min="19" max="19" width="9.7109375" style="15" customWidth="1"/>
    <col min="20" max="20" width="9.28515625" style="15" bestFit="1" customWidth="1"/>
    <col min="21" max="21" width="9.7109375" style="15" customWidth="1"/>
    <col min="22" max="22" width="9.28515625" style="15" bestFit="1" customWidth="1"/>
    <col min="23" max="31" width="9.7109375" style="15" customWidth="1"/>
    <col min="32" max="16384" width="9.140625" style="1"/>
  </cols>
  <sheetData>
    <row r="1" spans="1:31" ht="36" customHeight="1" thickBot="1">
      <c r="A1" s="464" t="s">
        <v>746</v>
      </c>
      <c r="B1" s="465"/>
      <c r="C1" s="465"/>
      <c r="D1" s="466"/>
      <c r="E1" s="467" t="s">
        <v>1</v>
      </c>
      <c r="F1" s="462"/>
      <c r="G1" s="462"/>
      <c r="H1" s="463"/>
      <c r="I1" s="467" t="s">
        <v>2</v>
      </c>
      <c r="J1" s="462"/>
      <c r="K1" s="462"/>
      <c r="L1" s="463"/>
      <c r="M1" s="43"/>
      <c r="N1" s="44"/>
      <c r="O1" s="428"/>
      <c r="P1" s="467" t="s">
        <v>3</v>
      </c>
      <c r="Q1" s="462"/>
      <c r="R1" s="462"/>
      <c r="S1" s="462"/>
      <c r="T1" s="462"/>
      <c r="U1" s="462"/>
      <c r="V1" s="462"/>
      <c r="W1" s="468"/>
      <c r="X1" s="462" t="s">
        <v>4</v>
      </c>
      <c r="Y1" s="462"/>
      <c r="Z1" s="462"/>
      <c r="AA1" s="462"/>
      <c r="AB1" s="462"/>
      <c r="AC1" s="462"/>
      <c r="AD1" s="462"/>
      <c r="AE1" s="463"/>
    </row>
    <row r="2" spans="1:31" ht="28.15" customHeight="1">
      <c r="A2" s="469" t="s">
        <v>5</v>
      </c>
      <c r="B2" s="469" t="s">
        <v>6</v>
      </c>
      <c r="C2" s="469" t="s">
        <v>7</v>
      </c>
      <c r="D2" s="469" t="s">
        <v>8</v>
      </c>
      <c r="E2" s="460">
        <v>2025</v>
      </c>
      <c r="F2" s="460">
        <v>2026</v>
      </c>
      <c r="G2" s="460">
        <v>2027</v>
      </c>
      <c r="H2" s="460">
        <v>2028</v>
      </c>
      <c r="I2" s="460">
        <v>2025</v>
      </c>
      <c r="J2" s="460">
        <v>2026</v>
      </c>
      <c r="K2" s="460">
        <v>2027</v>
      </c>
      <c r="L2" s="460">
        <v>2028</v>
      </c>
      <c r="M2" s="460" t="s">
        <v>9</v>
      </c>
      <c r="N2" s="460" t="s">
        <v>55</v>
      </c>
      <c r="O2" s="490" t="s">
        <v>11</v>
      </c>
      <c r="P2" s="45" t="s">
        <v>12</v>
      </c>
      <c r="Q2" s="47" t="s">
        <v>13</v>
      </c>
      <c r="R2" s="45" t="s">
        <v>12</v>
      </c>
      <c r="S2" s="47" t="s">
        <v>13</v>
      </c>
      <c r="T2" s="45" t="s">
        <v>12</v>
      </c>
      <c r="U2" s="47" t="s">
        <v>13</v>
      </c>
      <c r="V2" s="45" t="s">
        <v>12</v>
      </c>
      <c r="W2" s="181" t="s">
        <v>13</v>
      </c>
      <c r="X2" s="178" t="s">
        <v>12</v>
      </c>
      <c r="Y2" s="47" t="s">
        <v>13</v>
      </c>
      <c r="Z2" s="45" t="s">
        <v>12</v>
      </c>
      <c r="AA2" s="47" t="s">
        <v>13</v>
      </c>
      <c r="AB2" s="45" t="s">
        <v>12</v>
      </c>
      <c r="AC2" s="47" t="s">
        <v>13</v>
      </c>
      <c r="AD2" s="45" t="s">
        <v>12</v>
      </c>
      <c r="AE2" s="47" t="s">
        <v>13</v>
      </c>
    </row>
    <row r="3" spans="1:31" ht="15" thickBot="1">
      <c r="A3" s="470"/>
      <c r="B3" s="470"/>
      <c r="C3" s="470"/>
      <c r="D3" s="470"/>
      <c r="E3" s="461"/>
      <c r="F3" s="461"/>
      <c r="G3" s="461"/>
      <c r="H3" s="461"/>
      <c r="I3" s="461"/>
      <c r="J3" s="461"/>
      <c r="K3" s="461"/>
      <c r="L3" s="461"/>
      <c r="M3" s="461"/>
      <c r="N3" s="461"/>
      <c r="O3" s="491"/>
      <c r="P3" s="46">
        <v>2025</v>
      </c>
      <c r="Q3" s="48">
        <v>2025</v>
      </c>
      <c r="R3" s="46">
        <v>2026</v>
      </c>
      <c r="S3" s="48">
        <v>2026</v>
      </c>
      <c r="T3" s="46">
        <v>2027</v>
      </c>
      <c r="U3" s="48">
        <v>2027</v>
      </c>
      <c r="V3" s="46">
        <v>2028</v>
      </c>
      <c r="W3" s="182">
        <v>2028</v>
      </c>
      <c r="X3" s="179">
        <v>2025</v>
      </c>
      <c r="Y3" s="48">
        <v>2025</v>
      </c>
      <c r="Z3" s="46">
        <v>2026</v>
      </c>
      <c r="AA3" s="48">
        <v>2026</v>
      </c>
      <c r="AB3" s="46">
        <v>2027</v>
      </c>
      <c r="AC3" s="48">
        <v>2027</v>
      </c>
      <c r="AD3" s="46">
        <v>2028</v>
      </c>
      <c r="AE3" s="48">
        <v>2028</v>
      </c>
    </row>
    <row r="4" spans="1:31" ht="18.600000000000001" customHeight="1" thickBot="1">
      <c r="A4" s="49" t="s">
        <v>14</v>
      </c>
      <c r="B4" s="50"/>
      <c r="C4" s="50"/>
      <c r="D4" s="543" t="s">
        <v>747</v>
      </c>
      <c r="E4" s="544"/>
      <c r="F4" s="544"/>
      <c r="G4" s="544"/>
      <c r="H4" s="544"/>
      <c r="I4" s="544"/>
      <c r="J4" s="544"/>
      <c r="K4" s="544"/>
      <c r="L4" s="544"/>
      <c r="M4" s="544"/>
      <c r="N4" s="544"/>
      <c r="O4" s="545"/>
      <c r="P4" s="65">
        <f>SUM(P5,P7)</f>
        <v>7750</v>
      </c>
      <c r="Q4" s="65">
        <f t="shared" ref="Q4:AE4" si="0">SUM(Q5,Q7)</f>
        <v>0</v>
      </c>
      <c r="R4" s="65">
        <f t="shared" si="0"/>
        <v>5500</v>
      </c>
      <c r="S4" s="65">
        <f t="shared" si="0"/>
        <v>0</v>
      </c>
      <c r="T4" s="65">
        <f t="shared" si="0"/>
        <v>4500</v>
      </c>
      <c r="U4" s="65">
        <f t="shared" si="0"/>
        <v>0</v>
      </c>
      <c r="V4" s="65">
        <f t="shared" si="0"/>
        <v>4500</v>
      </c>
      <c r="W4" s="200">
        <f t="shared" si="0"/>
        <v>0</v>
      </c>
      <c r="X4" s="197">
        <f t="shared" si="0"/>
        <v>0</v>
      </c>
      <c r="Y4" s="65">
        <f t="shared" si="0"/>
        <v>0</v>
      </c>
      <c r="Z4" s="65">
        <f t="shared" si="0"/>
        <v>0</v>
      </c>
      <c r="AA4" s="65">
        <f t="shared" si="0"/>
        <v>0</v>
      </c>
      <c r="AB4" s="65">
        <f t="shared" si="0"/>
        <v>0</v>
      </c>
      <c r="AC4" s="65">
        <f t="shared" si="0"/>
        <v>0</v>
      </c>
      <c r="AD4" s="65">
        <f t="shared" si="0"/>
        <v>0</v>
      </c>
      <c r="AE4" s="65">
        <f t="shared" si="0"/>
        <v>0</v>
      </c>
    </row>
    <row r="5" spans="1:31" ht="29.45" thickBot="1">
      <c r="A5" s="52"/>
      <c r="B5" s="53" t="s">
        <v>16</v>
      </c>
      <c r="C5" s="53"/>
      <c r="D5" s="454" t="s">
        <v>748</v>
      </c>
      <c r="E5" s="455"/>
      <c r="F5" s="455"/>
      <c r="G5" s="455"/>
      <c r="H5" s="455"/>
      <c r="I5" s="455"/>
      <c r="J5" s="455"/>
      <c r="K5" s="455"/>
      <c r="L5" s="455"/>
      <c r="M5" s="455"/>
      <c r="N5" s="456"/>
      <c r="O5" s="99" t="s">
        <v>749</v>
      </c>
      <c r="P5" s="66">
        <f>SUM(P6)</f>
        <v>6250</v>
      </c>
      <c r="Q5" s="66">
        <f t="shared" ref="Q5:AE5" si="1">SUM(Q6)</f>
        <v>0</v>
      </c>
      <c r="R5" s="66">
        <f t="shared" si="1"/>
        <v>4000</v>
      </c>
      <c r="S5" s="66">
        <f t="shared" si="1"/>
        <v>0</v>
      </c>
      <c r="T5" s="66">
        <f t="shared" si="1"/>
        <v>3000</v>
      </c>
      <c r="U5" s="66">
        <f t="shared" si="1"/>
        <v>0</v>
      </c>
      <c r="V5" s="66">
        <f t="shared" si="1"/>
        <v>3000</v>
      </c>
      <c r="W5" s="201">
        <f t="shared" si="1"/>
        <v>0</v>
      </c>
      <c r="X5" s="198">
        <f t="shared" si="1"/>
        <v>0</v>
      </c>
      <c r="Y5" s="66">
        <f t="shared" si="1"/>
        <v>0</v>
      </c>
      <c r="Z5" s="66">
        <f t="shared" si="1"/>
        <v>0</v>
      </c>
      <c r="AA5" s="66">
        <f t="shared" si="1"/>
        <v>0</v>
      </c>
      <c r="AB5" s="66">
        <f t="shared" si="1"/>
        <v>0</v>
      </c>
      <c r="AC5" s="66">
        <f t="shared" si="1"/>
        <v>0</v>
      </c>
      <c r="AD5" s="66">
        <f t="shared" si="1"/>
        <v>0</v>
      </c>
      <c r="AE5" s="66">
        <f t="shared" si="1"/>
        <v>0</v>
      </c>
    </row>
    <row r="6" spans="1:31" ht="43.15">
      <c r="A6" s="52"/>
      <c r="B6" s="52"/>
      <c r="C6" s="52" t="s">
        <v>19</v>
      </c>
      <c r="D6" s="52" t="s">
        <v>750</v>
      </c>
      <c r="E6" s="126"/>
      <c r="F6" s="126"/>
      <c r="G6" s="127"/>
      <c r="H6" s="127"/>
      <c r="I6" s="52"/>
      <c r="J6" s="52"/>
      <c r="K6" s="52"/>
      <c r="L6" s="52"/>
      <c r="M6" s="59" t="s">
        <v>300</v>
      </c>
      <c r="N6" s="59" t="s">
        <v>751</v>
      </c>
      <c r="O6" s="429"/>
      <c r="P6" s="60">
        <v>6250</v>
      </c>
      <c r="Q6" s="60">
        <v>0</v>
      </c>
      <c r="R6" s="60">
        <v>4000</v>
      </c>
      <c r="S6" s="60">
        <v>0</v>
      </c>
      <c r="T6" s="60">
        <v>3000</v>
      </c>
      <c r="U6" s="60">
        <v>0</v>
      </c>
      <c r="V6" s="60">
        <v>3000</v>
      </c>
      <c r="W6" s="207">
        <v>0</v>
      </c>
      <c r="X6" s="199"/>
      <c r="Y6" s="56"/>
      <c r="Z6" s="55"/>
      <c r="AA6" s="56"/>
      <c r="AB6" s="55"/>
      <c r="AC6" s="56"/>
      <c r="AD6" s="55"/>
      <c r="AE6" s="56"/>
    </row>
    <row r="7" spans="1:31" ht="15" thickBot="1">
      <c r="A7" s="52"/>
      <c r="B7" s="53" t="s">
        <v>29</v>
      </c>
      <c r="C7" s="76"/>
      <c r="D7" s="454" t="s">
        <v>752</v>
      </c>
      <c r="E7" s="455"/>
      <c r="F7" s="455"/>
      <c r="G7" s="455"/>
      <c r="H7" s="455"/>
      <c r="I7" s="455"/>
      <c r="J7" s="455"/>
      <c r="K7" s="455"/>
      <c r="L7" s="455"/>
      <c r="M7" s="455"/>
      <c r="N7" s="456"/>
      <c r="O7" s="99" t="s">
        <v>753</v>
      </c>
      <c r="P7" s="66">
        <f>SUM(P8)</f>
        <v>1500</v>
      </c>
      <c r="Q7" s="66">
        <f t="shared" ref="Q7:AE7" si="2">SUM(Q8)</f>
        <v>0</v>
      </c>
      <c r="R7" s="66">
        <f t="shared" si="2"/>
        <v>1500</v>
      </c>
      <c r="S7" s="66">
        <f t="shared" si="2"/>
        <v>0</v>
      </c>
      <c r="T7" s="66">
        <f t="shared" si="2"/>
        <v>1500</v>
      </c>
      <c r="U7" s="66">
        <f t="shared" si="2"/>
        <v>0</v>
      </c>
      <c r="V7" s="66">
        <f t="shared" si="2"/>
        <v>1500</v>
      </c>
      <c r="W7" s="201">
        <f t="shared" si="2"/>
        <v>0</v>
      </c>
      <c r="X7" s="198">
        <f t="shared" si="2"/>
        <v>0</v>
      </c>
      <c r="Y7" s="66">
        <f t="shared" si="2"/>
        <v>0</v>
      </c>
      <c r="Z7" s="66">
        <f t="shared" si="2"/>
        <v>0</v>
      </c>
      <c r="AA7" s="66">
        <f t="shared" si="2"/>
        <v>0</v>
      </c>
      <c r="AB7" s="66">
        <f t="shared" si="2"/>
        <v>0</v>
      </c>
      <c r="AC7" s="66">
        <f t="shared" si="2"/>
        <v>0</v>
      </c>
      <c r="AD7" s="66">
        <f t="shared" si="2"/>
        <v>0</v>
      </c>
      <c r="AE7" s="66">
        <f t="shared" si="2"/>
        <v>0</v>
      </c>
    </row>
    <row r="8" spans="1:31" ht="15" thickBot="1">
      <c r="A8" s="52"/>
      <c r="B8" s="52"/>
      <c r="C8" s="52" t="s">
        <v>19</v>
      </c>
      <c r="D8" s="52" t="s">
        <v>754</v>
      </c>
      <c r="E8" s="126"/>
      <c r="F8" s="126"/>
      <c r="G8" s="126"/>
      <c r="H8" s="126"/>
      <c r="I8" s="52"/>
      <c r="J8" s="52"/>
      <c r="K8" s="52"/>
      <c r="L8" s="52"/>
      <c r="M8" s="59" t="s">
        <v>300</v>
      </c>
      <c r="N8" s="59" t="s">
        <v>751</v>
      </c>
      <c r="O8" s="429"/>
      <c r="P8" s="60">
        <v>1500</v>
      </c>
      <c r="Q8" s="60">
        <v>0</v>
      </c>
      <c r="R8" s="60">
        <v>1500</v>
      </c>
      <c r="S8" s="60">
        <v>0</v>
      </c>
      <c r="T8" s="60">
        <v>1500</v>
      </c>
      <c r="U8" s="60">
        <v>0</v>
      </c>
      <c r="V8" s="60">
        <v>1500</v>
      </c>
      <c r="W8" s="207">
        <v>0</v>
      </c>
      <c r="X8" s="199"/>
      <c r="Y8" s="56"/>
      <c r="Z8" s="55"/>
      <c r="AA8" s="56"/>
      <c r="AB8" s="55"/>
      <c r="AC8" s="56"/>
      <c r="AD8" s="55"/>
      <c r="AE8" s="56"/>
    </row>
    <row r="9" spans="1:31" ht="32.450000000000003" customHeight="1" thickBot="1">
      <c r="A9" s="49" t="s">
        <v>37</v>
      </c>
      <c r="B9" s="50"/>
      <c r="C9" s="50"/>
      <c r="D9" s="543" t="s">
        <v>755</v>
      </c>
      <c r="E9" s="544"/>
      <c r="F9" s="544"/>
      <c r="G9" s="544"/>
      <c r="H9" s="544"/>
      <c r="I9" s="544"/>
      <c r="J9" s="544"/>
      <c r="K9" s="544"/>
      <c r="L9" s="544"/>
      <c r="M9" s="544"/>
      <c r="N9" s="544"/>
      <c r="O9" s="545"/>
      <c r="P9" s="65">
        <f>SUM(P10)</f>
        <v>2000</v>
      </c>
      <c r="Q9" s="65">
        <f t="shared" ref="Q9:AE9" si="3">SUM(Q10)</f>
        <v>0</v>
      </c>
      <c r="R9" s="65">
        <f t="shared" si="3"/>
        <v>0</v>
      </c>
      <c r="S9" s="65">
        <f t="shared" si="3"/>
        <v>0</v>
      </c>
      <c r="T9" s="65">
        <f t="shared" si="3"/>
        <v>2000</v>
      </c>
      <c r="U9" s="65">
        <f t="shared" si="3"/>
        <v>0</v>
      </c>
      <c r="V9" s="65">
        <f t="shared" si="3"/>
        <v>0</v>
      </c>
      <c r="W9" s="200">
        <f t="shared" si="3"/>
        <v>0</v>
      </c>
      <c r="X9" s="197">
        <f t="shared" si="3"/>
        <v>0</v>
      </c>
      <c r="Y9" s="65">
        <f t="shared" si="3"/>
        <v>0</v>
      </c>
      <c r="Z9" s="65">
        <f t="shared" si="3"/>
        <v>0</v>
      </c>
      <c r="AA9" s="65">
        <f t="shared" si="3"/>
        <v>0</v>
      </c>
      <c r="AB9" s="65">
        <f t="shared" si="3"/>
        <v>0</v>
      </c>
      <c r="AC9" s="65">
        <f t="shared" si="3"/>
        <v>0</v>
      </c>
      <c r="AD9" s="65">
        <f t="shared" si="3"/>
        <v>0</v>
      </c>
      <c r="AE9" s="65">
        <f t="shared" si="3"/>
        <v>0</v>
      </c>
    </row>
    <row r="10" spans="1:31" ht="29.45" thickBot="1">
      <c r="A10" s="52"/>
      <c r="B10" s="53" t="s">
        <v>16</v>
      </c>
      <c r="C10" s="53"/>
      <c r="D10" s="454" t="s">
        <v>756</v>
      </c>
      <c r="E10" s="455"/>
      <c r="F10" s="455"/>
      <c r="G10" s="455"/>
      <c r="H10" s="455"/>
      <c r="I10" s="455"/>
      <c r="J10" s="455"/>
      <c r="K10" s="455"/>
      <c r="L10" s="455"/>
      <c r="M10" s="455"/>
      <c r="N10" s="456"/>
      <c r="O10" s="99" t="s">
        <v>757</v>
      </c>
      <c r="P10" s="66">
        <f>SUM(P11:P12)</f>
        <v>2000</v>
      </c>
      <c r="Q10" s="66">
        <f t="shared" ref="Q10:AE10" si="4">SUM(Q11:Q12)</f>
        <v>0</v>
      </c>
      <c r="R10" s="66">
        <f t="shared" si="4"/>
        <v>0</v>
      </c>
      <c r="S10" s="66">
        <f t="shared" si="4"/>
        <v>0</v>
      </c>
      <c r="T10" s="66">
        <f t="shared" si="4"/>
        <v>2000</v>
      </c>
      <c r="U10" s="66">
        <f t="shared" si="4"/>
        <v>0</v>
      </c>
      <c r="V10" s="66">
        <f t="shared" si="4"/>
        <v>0</v>
      </c>
      <c r="W10" s="201">
        <f t="shared" si="4"/>
        <v>0</v>
      </c>
      <c r="X10" s="198">
        <f t="shared" si="4"/>
        <v>0</v>
      </c>
      <c r="Y10" s="66">
        <f t="shared" si="4"/>
        <v>0</v>
      </c>
      <c r="Z10" s="66">
        <f t="shared" si="4"/>
        <v>0</v>
      </c>
      <c r="AA10" s="66">
        <f t="shared" si="4"/>
        <v>0</v>
      </c>
      <c r="AB10" s="66">
        <f t="shared" si="4"/>
        <v>0</v>
      </c>
      <c r="AC10" s="66">
        <f t="shared" si="4"/>
        <v>0</v>
      </c>
      <c r="AD10" s="66">
        <f t="shared" si="4"/>
        <v>0</v>
      </c>
      <c r="AE10" s="66">
        <f t="shared" si="4"/>
        <v>0</v>
      </c>
    </row>
    <row r="11" spans="1:31" ht="43.9" thickBot="1">
      <c r="A11" s="52"/>
      <c r="B11" s="52"/>
      <c r="C11" s="52" t="s">
        <v>19</v>
      </c>
      <c r="D11" s="52" t="s">
        <v>758</v>
      </c>
      <c r="E11" s="126"/>
      <c r="F11" s="126"/>
      <c r="G11" s="126"/>
      <c r="H11" s="126"/>
      <c r="I11" s="52"/>
      <c r="J11" s="52"/>
      <c r="K11" s="52"/>
      <c r="L11" s="52"/>
      <c r="M11" s="59" t="s">
        <v>300</v>
      </c>
      <c r="N11" s="59" t="s">
        <v>751</v>
      </c>
      <c r="O11" s="429"/>
      <c r="P11" s="60">
        <v>0</v>
      </c>
      <c r="Q11" s="60">
        <v>0</v>
      </c>
      <c r="R11" s="60">
        <v>0</v>
      </c>
      <c r="S11" s="60">
        <v>0</v>
      </c>
      <c r="T11" s="60">
        <v>0</v>
      </c>
      <c r="U11" s="60">
        <v>0</v>
      </c>
      <c r="V11" s="60">
        <v>0</v>
      </c>
      <c r="W11" s="207">
        <v>0</v>
      </c>
      <c r="X11" s="199"/>
      <c r="Y11" s="56"/>
      <c r="Z11" s="55"/>
      <c r="AA11" s="56"/>
      <c r="AB11" s="55"/>
      <c r="AC11" s="56"/>
      <c r="AD11" s="55"/>
      <c r="AE11" s="56"/>
    </row>
    <row r="12" spans="1:31" ht="58.15" thickBot="1">
      <c r="A12" s="52"/>
      <c r="B12" s="52"/>
      <c r="C12" s="52" t="s">
        <v>23</v>
      </c>
      <c r="D12" s="52" t="s">
        <v>759</v>
      </c>
      <c r="E12" s="126"/>
      <c r="F12" s="127"/>
      <c r="G12" s="126"/>
      <c r="H12" s="127"/>
      <c r="I12" s="52"/>
      <c r="J12" s="52"/>
      <c r="K12" s="52"/>
      <c r="L12" s="52"/>
      <c r="M12" s="59" t="s">
        <v>300</v>
      </c>
      <c r="N12" s="59" t="s">
        <v>751</v>
      </c>
      <c r="O12" s="429"/>
      <c r="P12" s="60">
        <v>2000</v>
      </c>
      <c r="Q12" s="60">
        <v>0</v>
      </c>
      <c r="R12" s="60">
        <v>0</v>
      </c>
      <c r="S12" s="60">
        <v>0</v>
      </c>
      <c r="T12" s="60">
        <v>2000</v>
      </c>
      <c r="U12" s="60">
        <v>0</v>
      </c>
      <c r="V12" s="60">
        <v>0</v>
      </c>
      <c r="W12" s="207">
        <v>0</v>
      </c>
      <c r="X12" s="199"/>
      <c r="Y12" s="56"/>
      <c r="Z12" s="55"/>
      <c r="AA12" s="56"/>
      <c r="AB12" s="55"/>
      <c r="AC12" s="56"/>
      <c r="AD12" s="55"/>
      <c r="AE12" s="56"/>
    </row>
    <row r="13" spans="1:31" ht="43.9" customHeight="1" thickBot="1">
      <c r="A13" s="49" t="s">
        <v>45</v>
      </c>
      <c r="B13" s="50"/>
      <c r="C13" s="50"/>
      <c r="D13" s="543" t="s">
        <v>760</v>
      </c>
      <c r="E13" s="544"/>
      <c r="F13" s="544"/>
      <c r="G13" s="544"/>
      <c r="H13" s="544"/>
      <c r="I13" s="544"/>
      <c r="J13" s="544"/>
      <c r="K13" s="544"/>
      <c r="L13" s="544"/>
      <c r="M13" s="544"/>
      <c r="N13" s="544"/>
      <c r="O13" s="545"/>
      <c r="P13" s="65">
        <f>SUM(P14,P18,P23,P26)</f>
        <v>5500</v>
      </c>
      <c r="Q13" s="65">
        <f t="shared" ref="Q13:AE13" si="5">SUM(Q14,Q18,Q23,Q26)</f>
        <v>0</v>
      </c>
      <c r="R13" s="65">
        <f t="shared" si="5"/>
        <v>8000</v>
      </c>
      <c r="S13" s="65">
        <f t="shared" si="5"/>
        <v>0</v>
      </c>
      <c r="T13" s="65">
        <f t="shared" si="5"/>
        <v>7000</v>
      </c>
      <c r="U13" s="65">
        <f t="shared" si="5"/>
        <v>0</v>
      </c>
      <c r="V13" s="65">
        <f t="shared" si="5"/>
        <v>6000</v>
      </c>
      <c r="W13" s="200">
        <f t="shared" si="5"/>
        <v>0</v>
      </c>
      <c r="X13" s="197">
        <f t="shared" si="5"/>
        <v>0</v>
      </c>
      <c r="Y13" s="65">
        <f t="shared" si="5"/>
        <v>0</v>
      </c>
      <c r="Z13" s="65">
        <f t="shared" si="5"/>
        <v>0</v>
      </c>
      <c r="AA13" s="65">
        <f t="shared" si="5"/>
        <v>0</v>
      </c>
      <c r="AB13" s="65">
        <f t="shared" si="5"/>
        <v>0</v>
      </c>
      <c r="AC13" s="65">
        <f t="shared" si="5"/>
        <v>0</v>
      </c>
      <c r="AD13" s="65">
        <f t="shared" si="5"/>
        <v>0</v>
      </c>
      <c r="AE13" s="65">
        <f t="shared" si="5"/>
        <v>0</v>
      </c>
    </row>
    <row r="14" spans="1:31" ht="43.9" thickBot="1">
      <c r="A14" s="52"/>
      <c r="B14" s="53" t="s">
        <v>16</v>
      </c>
      <c r="C14" s="53"/>
      <c r="D14" s="454" t="s">
        <v>761</v>
      </c>
      <c r="E14" s="455"/>
      <c r="F14" s="455"/>
      <c r="G14" s="455"/>
      <c r="H14" s="455"/>
      <c r="I14" s="455"/>
      <c r="J14" s="455"/>
      <c r="K14" s="455"/>
      <c r="L14" s="455"/>
      <c r="M14" s="455"/>
      <c r="N14" s="456"/>
      <c r="O14" s="99" t="s">
        <v>762</v>
      </c>
      <c r="P14" s="66">
        <f>SUM(P15:P17)</f>
        <v>1000</v>
      </c>
      <c r="Q14" s="66">
        <f t="shared" ref="Q14:AE14" si="6">SUM(Q15:Q17)</f>
        <v>0</v>
      </c>
      <c r="R14" s="66">
        <f t="shared" si="6"/>
        <v>0</v>
      </c>
      <c r="S14" s="66">
        <f t="shared" si="6"/>
        <v>0</v>
      </c>
      <c r="T14" s="66">
        <f t="shared" si="6"/>
        <v>1000</v>
      </c>
      <c r="U14" s="66">
        <f t="shared" si="6"/>
        <v>0</v>
      </c>
      <c r="V14" s="66">
        <f t="shared" si="6"/>
        <v>0</v>
      </c>
      <c r="W14" s="201">
        <f t="shared" si="6"/>
        <v>0</v>
      </c>
      <c r="X14" s="198">
        <f t="shared" si="6"/>
        <v>0</v>
      </c>
      <c r="Y14" s="66">
        <f t="shared" si="6"/>
        <v>0</v>
      </c>
      <c r="Z14" s="66">
        <f t="shared" si="6"/>
        <v>0</v>
      </c>
      <c r="AA14" s="66">
        <f t="shared" si="6"/>
        <v>0</v>
      </c>
      <c r="AB14" s="66">
        <f t="shared" si="6"/>
        <v>0</v>
      </c>
      <c r="AC14" s="66">
        <f t="shared" si="6"/>
        <v>0</v>
      </c>
      <c r="AD14" s="66">
        <f t="shared" si="6"/>
        <v>0</v>
      </c>
      <c r="AE14" s="66">
        <f t="shared" si="6"/>
        <v>0</v>
      </c>
    </row>
    <row r="15" spans="1:31" ht="29.45" thickBot="1">
      <c r="A15" s="52"/>
      <c r="B15" s="52"/>
      <c r="C15" s="52" t="s">
        <v>19</v>
      </c>
      <c r="D15" s="52" t="s">
        <v>763</v>
      </c>
      <c r="E15" s="126"/>
      <c r="F15" s="127"/>
      <c r="G15" s="126"/>
      <c r="H15" s="127"/>
      <c r="I15" s="52"/>
      <c r="J15" s="52"/>
      <c r="K15" s="52"/>
      <c r="L15" s="52"/>
      <c r="M15" s="59" t="s">
        <v>300</v>
      </c>
      <c r="N15" s="59" t="s">
        <v>751</v>
      </c>
      <c r="O15" s="429"/>
      <c r="P15" s="60">
        <v>1000</v>
      </c>
      <c r="Q15" s="60">
        <v>0</v>
      </c>
      <c r="R15" s="60">
        <v>0</v>
      </c>
      <c r="S15" s="60">
        <v>0</v>
      </c>
      <c r="T15" s="60">
        <v>1000</v>
      </c>
      <c r="U15" s="60">
        <v>0</v>
      </c>
      <c r="V15" s="60">
        <v>0</v>
      </c>
      <c r="W15" s="207">
        <v>0</v>
      </c>
      <c r="X15" s="199"/>
      <c r="Y15" s="56"/>
      <c r="Z15" s="55"/>
      <c r="AA15" s="56"/>
      <c r="AB15" s="55"/>
      <c r="AC15" s="56"/>
      <c r="AD15" s="55"/>
      <c r="AE15" s="56"/>
    </row>
    <row r="16" spans="1:31" ht="29.45" thickBot="1">
      <c r="A16" s="52"/>
      <c r="B16" s="52"/>
      <c r="C16" s="52" t="s">
        <v>23</v>
      </c>
      <c r="D16" s="52" t="s">
        <v>764</v>
      </c>
      <c r="E16" s="126"/>
      <c r="F16" s="126"/>
      <c r="G16" s="126"/>
      <c r="H16" s="126"/>
      <c r="I16" s="52"/>
      <c r="J16" s="52"/>
      <c r="K16" s="52"/>
      <c r="L16" s="52"/>
      <c r="M16" s="59" t="s">
        <v>300</v>
      </c>
      <c r="N16" s="59" t="s">
        <v>751</v>
      </c>
      <c r="O16" s="429"/>
      <c r="P16" s="60">
        <v>0</v>
      </c>
      <c r="Q16" s="60">
        <v>0</v>
      </c>
      <c r="R16" s="60">
        <v>0</v>
      </c>
      <c r="S16" s="60">
        <v>0</v>
      </c>
      <c r="T16" s="60">
        <v>0</v>
      </c>
      <c r="U16" s="60">
        <v>0</v>
      </c>
      <c r="V16" s="60">
        <v>0</v>
      </c>
      <c r="W16" s="207">
        <v>0</v>
      </c>
      <c r="X16" s="199"/>
      <c r="Y16" s="56"/>
      <c r="Z16" s="55"/>
      <c r="AA16" s="56"/>
      <c r="AB16" s="55"/>
      <c r="AC16" s="56"/>
      <c r="AD16" s="55"/>
      <c r="AE16" s="56"/>
    </row>
    <row r="17" spans="1:31" ht="43.9" thickBot="1">
      <c r="A17" s="52"/>
      <c r="B17" s="52"/>
      <c r="C17" s="52" t="s">
        <v>25</v>
      </c>
      <c r="D17" s="52" t="s">
        <v>765</v>
      </c>
      <c r="E17" s="126"/>
      <c r="F17" s="126"/>
      <c r="G17" s="126"/>
      <c r="H17" s="126"/>
      <c r="I17" s="52"/>
      <c r="J17" s="52"/>
      <c r="K17" s="52"/>
      <c r="L17" s="52"/>
      <c r="M17" s="59" t="s">
        <v>300</v>
      </c>
      <c r="N17" s="59" t="s">
        <v>751</v>
      </c>
      <c r="O17" s="429"/>
      <c r="P17" s="60">
        <v>0</v>
      </c>
      <c r="Q17" s="60">
        <v>0</v>
      </c>
      <c r="R17" s="60">
        <v>0</v>
      </c>
      <c r="S17" s="60">
        <v>0</v>
      </c>
      <c r="T17" s="60">
        <v>0</v>
      </c>
      <c r="U17" s="60">
        <v>0</v>
      </c>
      <c r="V17" s="60">
        <v>0</v>
      </c>
      <c r="W17" s="207">
        <v>0</v>
      </c>
      <c r="X17" s="199"/>
      <c r="Y17" s="56"/>
      <c r="Z17" s="55"/>
      <c r="AA17" s="56"/>
      <c r="AB17" s="55"/>
      <c r="AC17" s="56"/>
      <c r="AD17" s="55"/>
      <c r="AE17" s="56"/>
    </row>
    <row r="18" spans="1:31" ht="29.45" thickBot="1">
      <c r="A18" s="52"/>
      <c r="B18" s="53" t="s">
        <v>29</v>
      </c>
      <c r="C18" s="76"/>
      <c r="D18" s="454" t="s">
        <v>766</v>
      </c>
      <c r="E18" s="455"/>
      <c r="F18" s="455"/>
      <c r="G18" s="455"/>
      <c r="H18" s="455"/>
      <c r="I18" s="455"/>
      <c r="J18" s="455"/>
      <c r="K18" s="455"/>
      <c r="L18" s="455"/>
      <c r="M18" s="455"/>
      <c r="N18" s="456"/>
      <c r="O18" s="99" t="s">
        <v>767</v>
      </c>
      <c r="P18" s="66">
        <f>SUM(P19:P22)</f>
        <v>1000</v>
      </c>
      <c r="Q18" s="66">
        <f t="shared" ref="Q18:AE18" si="7">SUM(Q19:Q22)</f>
        <v>0</v>
      </c>
      <c r="R18" s="66">
        <f t="shared" si="7"/>
        <v>2000</v>
      </c>
      <c r="S18" s="66">
        <f t="shared" si="7"/>
        <v>0</v>
      </c>
      <c r="T18" s="66">
        <f t="shared" si="7"/>
        <v>0</v>
      </c>
      <c r="U18" s="66">
        <f t="shared" si="7"/>
        <v>0</v>
      </c>
      <c r="V18" s="66">
        <f t="shared" si="7"/>
        <v>0</v>
      </c>
      <c r="W18" s="201">
        <f t="shared" si="7"/>
        <v>0</v>
      </c>
      <c r="X18" s="198">
        <f t="shared" si="7"/>
        <v>0</v>
      </c>
      <c r="Y18" s="66">
        <f t="shared" si="7"/>
        <v>0</v>
      </c>
      <c r="Z18" s="66">
        <f t="shared" si="7"/>
        <v>0</v>
      </c>
      <c r="AA18" s="66">
        <f t="shared" si="7"/>
        <v>0</v>
      </c>
      <c r="AB18" s="66">
        <f t="shared" si="7"/>
        <v>0</v>
      </c>
      <c r="AC18" s="66">
        <f t="shared" si="7"/>
        <v>0</v>
      </c>
      <c r="AD18" s="66">
        <f t="shared" si="7"/>
        <v>0</v>
      </c>
      <c r="AE18" s="66">
        <f t="shared" si="7"/>
        <v>0</v>
      </c>
    </row>
    <row r="19" spans="1:31" ht="15" thickBot="1">
      <c r="A19" s="52"/>
      <c r="B19" s="52"/>
      <c r="C19" s="52" t="s">
        <v>19</v>
      </c>
      <c r="D19" s="52" t="s">
        <v>768</v>
      </c>
      <c r="E19" s="126"/>
      <c r="F19" s="127"/>
      <c r="G19" s="127"/>
      <c r="H19" s="127"/>
      <c r="I19" s="52"/>
      <c r="J19" s="52"/>
      <c r="K19" s="52"/>
      <c r="L19" s="52"/>
      <c r="M19" s="59" t="s">
        <v>300</v>
      </c>
      <c r="N19" s="59" t="s">
        <v>751</v>
      </c>
      <c r="O19" s="429"/>
      <c r="P19" s="60">
        <v>1000</v>
      </c>
      <c r="Q19" s="60">
        <v>0</v>
      </c>
      <c r="R19" s="60">
        <v>0</v>
      </c>
      <c r="S19" s="60">
        <v>0</v>
      </c>
      <c r="T19" s="60">
        <v>0</v>
      </c>
      <c r="U19" s="60">
        <v>0</v>
      </c>
      <c r="V19" s="60">
        <v>0</v>
      </c>
      <c r="W19" s="207">
        <v>0</v>
      </c>
      <c r="X19" s="199"/>
      <c r="Y19" s="56"/>
      <c r="Z19" s="55"/>
      <c r="AA19" s="56"/>
      <c r="AB19" s="55"/>
      <c r="AC19" s="56"/>
      <c r="AD19" s="55"/>
      <c r="AE19" s="56"/>
    </row>
    <row r="20" spans="1:31" ht="29.45" thickBot="1">
      <c r="A20" s="52"/>
      <c r="B20" s="52"/>
      <c r="C20" s="52" t="s">
        <v>23</v>
      </c>
      <c r="D20" s="52" t="s">
        <v>769</v>
      </c>
      <c r="E20" s="126"/>
      <c r="F20" s="126"/>
      <c r="G20" s="127"/>
      <c r="H20" s="127"/>
      <c r="I20" s="52"/>
      <c r="J20" s="52"/>
      <c r="K20" s="52"/>
      <c r="L20" s="52"/>
      <c r="M20" s="59" t="s">
        <v>300</v>
      </c>
      <c r="N20" s="59" t="s">
        <v>751</v>
      </c>
      <c r="O20" s="429"/>
      <c r="P20" s="60">
        <v>0</v>
      </c>
      <c r="Q20" s="60">
        <v>0</v>
      </c>
      <c r="R20" s="60">
        <v>2000</v>
      </c>
      <c r="S20" s="60">
        <v>0</v>
      </c>
      <c r="T20" s="60">
        <v>0</v>
      </c>
      <c r="U20" s="60">
        <v>0</v>
      </c>
      <c r="V20" s="60">
        <v>0</v>
      </c>
      <c r="W20" s="207">
        <v>0</v>
      </c>
      <c r="X20" s="199"/>
      <c r="Y20" s="56"/>
      <c r="Z20" s="55"/>
      <c r="AA20" s="56"/>
      <c r="AB20" s="55"/>
      <c r="AC20" s="56"/>
      <c r="AD20" s="55"/>
      <c r="AE20" s="56"/>
    </row>
    <row r="21" spans="1:31" ht="29.45" thickBot="1">
      <c r="A21" s="52"/>
      <c r="B21" s="52"/>
      <c r="C21" s="52" t="s">
        <v>25</v>
      </c>
      <c r="D21" s="52" t="s">
        <v>770</v>
      </c>
      <c r="E21" s="127"/>
      <c r="F21" s="126"/>
      <c r="G21" s="126"/>
      <c r="H21" s="126"/>
      <c r="I21" s="52"/>
      <c r="J21" s="52"/>
      <c r="K21" s="52"/>
      <c r="L21" s="52"/>
      <c r="M21" s="59" t="s">
        <v>300</v>
      </c>
      <c r="N21" s="59" t="s">
        <v>751</v>
      </c>
      <c r="O21" s="429"/>
      <c r="P21" s="60">
        <v>0</v>
      </c>
      <c r="Q21" s="60">
        <v>0</v>
      </c>
      <c r="R21" s="60">
        <v>0</v>
      </c>
      <c r="S21" s="60">
        <v>0</v>
      </c>
      <c r="T21" s="60">
        <v>0</v>
      </c>
      <c r="U21" s="60">
        <v>0</v>
      </c>
      <c r="V21" s="60">
        <v>0</v>
      </c>
      <c r="W21" s="207">
        <v>0</v>
      </c>
      <c r="X21" s="199"/>
      <c r="Y21" s="56"/>
      <c r="Z21" s="55"/>
      <c r="AA21" s="56"/>
      <c r="AB21" s="55"/>
      <c r="AC21" s="56"/>
      <c r="AD21" s="55"/>
      <c r="AE21" s="56"/>
    </row>
    <row r="22" spans="1:31" ht="29.45" thickBot="1">
      <c r="A22" s="52"/>
      <c r="B22" s="52"/>
      <c r="C22" s="52" t="s">
        <v>27</v>
      </c>
      <c r="D22" s="52" t="s">
        <v>771</v>
      </c>
      <c r="E22" s="127"/>
      <c r="F22" s="126"/>
      <c r="G22" s="126"/>
      <c r="H22" s="126"/>
      <c r="I22" s="52"/>
      <c r="J22" s="52"/>
      <c r="K22" s="52"/>
      <c r="L22" s="52"/>
      <c r="M22" s="59" t="s">
        <v>300</v>
      </c>
      <c r="N22" s="59" t="s">
        <v>751</v>
      </c>
      <c r="O22" s="429"/>
      <c r="P22" s="60">
        <v>0</v>
      </c>
      <c r="Q22" s="60">
        <v>0</v>
      </c>
      <c r="R22" s="60">
        <v>0</v>
      </c>
      <c r="S22" s="60">
        <v>0</v>
      </c>
      <c r="T22" s="60">
        <v>0</v>
      </c>
      <c r="U22" s="60">
        <v>0</v>
      </c>
      <c r="V22" s="60">
        <v>0</v>
      </c>
      <c r="W22" s="207">
        <v>0</v>
      </c>
      <c r="X22" s="199"/>
      <c r="Y22" s="56"/>
      <c r="Z22" s="55"/>
      <c r="AA22" s="56"/>
      <c r="AB22" s="55"/>
      <c r="AC22" s="56"/>
      <c r="AD22" s="55"/>
      <c r="AE22" s="56"/>
    </row>
    <row r="23" spans="1:31" ht="29.45" thickBot="1">
      <c r="A23" s="52"/>
      <c r="B23" s="53" t="s">
        <v>194</v>
      </c>
      <c r="C23" s="76"/>
      <c r="D23" s="454" t="s">
        <v>772</v>
      </c>
      <c r="E23" s="455"/>
      <c r="F23" s="455"/>
      <c r="G23" s="455"/>
      <c r="H23" s="455"/>
      <c r="I23" s="455"/>
      <c r="J23" s="455"/>
      <c r="K23" s="455"/>
      <c r="L23" s="455"/>
      <c r="M23" s="455"/>
      <c r="N23" s="456"/>
      <c r="O23" s="99" t="s">
        <v>773</v>
      </c>
      <c r="P23" s="66">
        <f>SUM(P24:P25)</f>
        <v>3500</v>
      </c>
      <c r="Q23" s="66">
        <f t="shared" ref="Q23:AE23" si="8">SUM(Q24:Q25)</f>
        <v>0</v>
      </c>
      <c r="R23" s="66">
        <f t="shared" si="8"/>
        <v>6000</v>
      </c>
      <c r="S23" s="66">
        <f t="shared" si="8"/>
        <v>0</v>
      </c>
      <c r="T23" s="66">
        <f t="shared" si="8"/>
        <v>6000</v>
      </c>
      <c r="U23" s="66">
        <f t="shared" si="8"/>
        <v>0</v>
      </c>
      <c r="V23" s="66">
        <f t="shared" si="8"/>
        <v>6000</v>
      </c>
      <c r="W23" s="201">
        <f t="shared" si="8"/>
        <v>0</v>
      </c>
      <c r="X23" s="198">
        <f t="shared" si="8"/>
        <v>0</v>
      </c>
      <c r="Y23" s="66">
        <f t="shared" si="8"/>
        <v>0</v>
      </c>
      <c r="Z23" s="66">
        <f t="shared" si="8"/>
        <v>0</v>
      </c>
      <c r="AA23" s="66">
        <f t="shared" si="8"/>
        <v>0</v>
      </c>
      <c r="AB23" s="66">
        <f t="shared" si="8"/>
        <v>0</v>
      </c>
      <c r="AC23" s="66">
        <f t="shared" si="8"/>
        <v>0</v>
      </c>
      <c r="AD23" s="66">
        <f t="shared" si="8"/>
        <v>0</v>
      </c>
      <c r="AE23" s="66">
        <f t="shared" si="8"/>
        <v>0</v>
      </c>
    </row>
    <row r="24" spans="1:31" ht="28.9">
      <c r="A24" s="52"/>
      <c r="B24" s="52"/>
      <c r="C24" s="52" t="s">
        <v>19</v>
      </c>
      <c r="D24" s="52" t="s">
        <v>774</v>
      </c>
      <c r="E24" s="127"/>
      <c r="F24" s="126"/>
      <c r="G24" s="126"/>
      <c r="H24" s="126"/>
      <c r="I24" s="52"/>
      <c r="J24" s="52"/>
      <c r="K24" s="52"/>
      <c r="L24" s="52"/>
      <c r="M24" s="59" t="s">
        <v>300</v>
      </c>
      <c r="N24" s="59" t="s">
        <v>751</v>
      </c>
      <c r="O24" s="429"/>
      <c r="P24" s="60">
        <v>1000</v>
      </c>
      <c r="Q24" s="60">
        <v>0</v>
      </c>
      <c r="R24" s="60">
        <v>1000</v>
      </c>
      <c r="S24" s="60">
        <v>0</v>
      </c>
      <c r="T24" s="60">
        <v>1000</v>
      </c>
      <c r="U24" s="60">
        <v>0</v>
      </c>
      <c r="V24" s="60">
        <v>1000</v>
      </c>
      <c r="W24" s="207">
        <v>0</v>
      </c>
      <c r="X24" s="199"/>
      <c r="Y24" s="56"/>
      <c r="Z24" s="55"/>
      <c r="AA24" s="56"/>
      <c r="AB24" s="55"/>
      <c r="AC24" s="56"/>
      <c r="AD24" s="55"/>
      <c r="AE24" s="56"/>
    </row>
    <row r="25" spans="1:31" ht="56.45" customHeight="1" thickBot="1">
      <c r="A25" s="52"/>
      <c r="B25" s="52"/>
      <c r="C25" s="52" t="s">
        <v>23</v>
      </c>
      <c r="D25" s="52" t="s">
        <v>775</v>
      </c>
      <c r="E25" s="126"/>
      <c r="F25" s="126"/>
      <c r="G25" s="126"/>
      <c r="H25" s="126"/>
      <c r="I25" s="52"/>
      <c r="J25" s="52"/>
      <c r="K25" s="52"/>
      <c r="L25" s="52"/>
      <c r="M25" s="59" t="s">
        <v>300</v>
      </c>
      <c r="N25" s="59" t="s">
        <v>751</v>
      </c>
      <c r="O25" s="429"/>
      <c r="P25" s="60">
        <v>2500</v>
      </c>
      <c r="Q25" s="60">
        <v>0</v>
      </c>
      <c r="R25" s="60">
        <v>5000</v>
      </c>
      <c r="S25" s="60">
        <v>0</v>
      </c>
      <c r="T25" s="60">
        <v>5000</v>
      </c>
      <c r="U25" s="60">
        <v>0</v>
      </c>
      <c r="V25" s="60">
        <v>5000</v>
      </c>
      <c r="W25" s="207">
        <v>0</v>
      </c>
      <c r="X25" s="199"/>
      <c r="Y25" s="56"/>
      <c r="Z25" s="55"/>
      <c r="AA25" s="56"/>
      <c r="AB25" s="55"/>
      <c r="AC25" s="56"/>
      <c r="AD25" s="55"/>
      <c r="AE25" s="56"/>
    </row>
    <row r="26" spans="1:31" ht="29.45" thickBot="1">
      <c r="A26" s="52"/>
      <c r="B26" s="53" t="s">
        <v>200</v>
      </c>
      <c r="C26" s="76"/>
      <c r="D26" s="454" t="s">
        <v>776</v>
      </c>
      <c r="E26" s="455"/>
      <c r="F26" s="455"/>
      <c r="G26" s="455"/>
      <c r="H26" s="455"/>
      <c r="I26" s="455"/>
      <c r="J26" s="455"/>
      <c r="K26" s="455"/>
      <c r="L26" s="455"/>
      <c r="M26" s="455"/>
      <c r="N26" s="456"/>
      <c r="O26" s="99" t="s">
        <v>777</v>
      </c>
      <c r="P26" s="66">
        <f>SUM(P27:P29)</f>
        <v>0</v>
      </c>
      <c r="Q26" s="66">
        <f t="shared" ref="Q26:AE26" si="9">SUM(Q27:Q29)</f>
        <v>0</v>
      </c>
      <c r="R26" s="66">
        <f t="shared" si="9"/>
        <v>0</v>
      </c>
      <c r="S26" s="66">
        <f t="shared" si="9"/>
        <v>0</v>
      </c>
      <c r="T26" s="66">
        <f t="shared" si="9"/>
        <v>0</v>
      </c>
      <c r="U26" s="66">
        <f t="shared" si="9"/>
        <v>0</v>
      </c>
      <c r="V26" s="66">
        <f t="shared" si="9"/>
        <v>0</v>
      </c>
      <c r="W26" s="201">
        <f t="shared" si="9"/>
        <v>0</v>
      </c>
      <c r="X26" s="198">
        <f t="shared" si="9"/>
        <v>0</v>
      </c>
      <c r="Y26" s="66">
        <f t="shared" si="9"/>
        <v>0</v>
      </c>
      <c r="Z26" s="66">
        <f t="shared" si="9"/>
        <v>0</v>
      </c>
      <c r="AA26" s="66">
        <f t="shared" si="9"/>
        <v>0</v>
      </c>
      <c r="AB26" s="66">
        <f t="shared" si="9"/>
        <v>0</v>
      </c>
      <c r="AC26" s="66">
        <f t="shared" si="9"/>
        <v>0</v>
      </c>
      <c r="AD26" s="66">
        <f t="shared" si="9"/>
        <v>0</v>
      </c>
      <c r="AE26" s="66">
        <f t="shared" si="9"/>
        <v>0</v>
      </c>
    </row>
    <row r="27" spans="1:31" ht="15" thickBot="1">
      <c r="A27" s="52"/>
      <c r="B27" s="52"/>
      <c r="C27" s="52" t="s">
        <v>19</v>
      </c>
      <c r="D27" s="52" t="s">
        <v>778</v>
      </c>
      <c r="E27" s="127"/>
      <c r="F27" s="126"/>
      <c r="G27" s="127"/>
      <c r="H27" s="127"/>
      <c r="I27" s="52"/>
      <c r="J27" s="52"/>
      <c r="K27" s="52"/>
      <c r="L27" s="52"/>
      <c r="M27" s="59" t="s">
        <v>300</v>
      </c>
      <c r="N27" s="59" t="s">
        <v>751</v>
      </c>
      <c r="O27" s="429"/>
      <c r="P27" s="60">
        <v>0</v>
      </c>
      <c r="Q27" s="60">
        <v>0</v>
      </c>
      <c r="R27" s="60">
        <v>0</v>
      </c>
      <c r="S27" s="60">
        <v>0</v>
      </c>
      <c r="T27" s="60">
        <v>0</v>
      </c>
      <c r="U27" s="60">
        <v>0</v>
      </c>
      <c r="V27" s="60">
        <v>0</v>
      </c>
      <c r="W27" s="207">
        <v>0</v>
      </c>
      <c r="X27" s="199"/>
      <c r="Y27" s="56"/>
      <c r="Z27" s="55"/>
      <c r="AA27" s="56"/>
      <c r="AB27" s="55"/>
      <c r="AC27" s="56"/>
      <c r="AD27" s="55"/>
      <c r="AE27" s="56"/>
    </row>
    <row r="28" spans="1:31" ht="28.9" customHeight="1" thickBot="1">
      <c r="A28" s="52"/>
      <c r="B28" s="52"/>
      <c r="C28" s="52" t="s">
        <v>23</v>
      </c>
      <c r="D28" s="52" t="s">
        <v>779</v>
      </c>
      <c r="E28" s="127"/>
      <c r="F28" s="126"/>
      <c r="G28" s="127"/>
      <c r="H28" s="127"/>
      <c r="I28" s="52"/>
      <c r="J28" s="52"/>
      <c r="K28" s="52"/>
      <c r="L28" s="52"/>
      <c r="M28" s="59" t="s">
        <v>300</v>
      </c>
      <c r="N28" s="59" t="s">
        <v>751</v>
      </c>
      <c r="O28" s="429"/>
      <c r="P28" s="60">
        <v>0</v>
      </c>
      <c r="Q28" s="60">
        <v>0</v>
      </c>
      <c r="R28" s="60">
        <v>0</v>
      </c>
      <c r="S28" s="60">
        <v>0</v>
      </c>
      <c r="T28" s="60">
        <v>0</v>
      </c>
      <c r="U28" s="60">
        <v>0</v>
      </c>
      <c r="V28" s="60">
        <v>0</v>
      </c>
      <c r="W28" s="207">
        <v>0</v>
      </c>
      <c r="X28" s="199"/>
      <c r="Y28" s="56"/>
      <c r="Z28" s="55"/>
      <c r="AA28" s="56"/>
      <c r="AB28" s="55"/>
      <c r="AC28" s="56"/>
      <c r="AD28" s="55"/>
      <c r="AE28" s="56"/>
    </row>
    <row r="29" spans="1:31" ht="15" thickBot="1">
      <c r="A29" s="52"/>
      <c r="B29" s="52"/>
      <c r="C29" s="52" t="s">
        <v>25</v>
      </c>
      <c r="D29" s="52" t="s">
        <v>780</v>
      </c>
      <c r="E29" s="127"/>
      <c r="F29" s="127"/>
      <c r="G29" s="126"/>
      <c r="H29" s="126"/>
      <c r="I29" s="52"/>
      <c r="J29" s="52"/>
      <c r="K29" s="52"/>
      <c r="L29" s="52"/>
      <c r="M29" s="59" t="s">
        <v>300</v>
      </c>
      <c r="N29" s="59" t="s">
        <v>751</v>
      </c>
      <c r="O29" s="429"/>
      <c r="P29" s="278"/>
      <c r="Q29" s="278"/>
      <c r="R29" s="278"/>
      <c r="S29" s="278"/>
      <c r="T29" s="278"/>
      <c r="U29" s="278"/>
      <c r="V29" s="278"/>
      <c r="W29" s="279"/>
      <c r="X29" s="199"/>
      <c r="Y29" s="56"/>
      <c r="Z29" s="55"/>
      <c r="AA29" s="56"/>
      <c r="AB29" s="55"/>
      <c r="AC29" s="56"/>
      <c r="AD29" s="55"/>
      <c r="AE29" s="56"/>
    </row>
    <row r="30" spans="1:31" ht="29.45" customHeight="1" thickBot="1">
      <c r="A30" s="49" t="s">
        <v>781</v>
      </c>
      <c r="B30" s="50"/>
      <c r="C30" s="50"/>
      <c r="D30" s="543" t="s">
        <v>782</v>
      </c>
      <c r="E30" s="544"/>
      <c r="F30" s="544"/>
      <c r="G30" s="544"/>
      <c r="H30" s="544"/>
      <c r="I30" s="544"/>
      <c r="J30" s="544"/>
      <c r="K30" s="544"/>
      <c r="L30" s="544"/>
      <c r="M30" s="544"/>
      <c r="N30" s="544"/>
      <c r="O30" s="545"/>
      <c r="P30" s="65">
        <f>SUM(P31)</f>
        <v>3000</v>
      </c>
      <c r="Q30" s="65">
        <f t="shared" ref="Q30:AE30" si="10">SUM(Q31)</f>
        <v>0</v>
      </c>
      <c r="R30" s="65">
        <f t="shared" si="10"/>
        <v>4500</v>
      </c>
      <c r="S30" s="65">
        <f t="shared" si="10"/>
        <v>0</v>
      </c>
      <c r="T30" s="65">
        <f t="shared" si="10"/>
        <v>3000</v>
      </c>
      <c r="U30" s="65">
        <f t="shared" si="10"/>
        <v>0</v>
      </c>
      <c r="V30" s="65">
        <f t="shared" si="10"/>
        <v>4500</v>
      </c>
      <c r="W30" s="200">
        <f t="shared" si="10"/>
        <v>0</v>
      </c>
      <c r="X30" s="197">
        <f t="shared" si="10"/>
        <v>0</v>
      </c>
      <c r="Y30" s="65">
        <f t="shared" si="10"/>
        <v>0</v>
      </c>
      <c r="Z30" s="65">
        <f t="shared" si="10"/>
        <v>0</v>
      </c>
      <c r="AA30" s="65">
        <f t="shared" si="10"/>
        <v>0</v>
      </c>
      <c r="AB30" s="65">
        <f t="shared" si="10"/>
        <v>0</v>
      </c>
      <c r="AC30" s="65">
        <f t="shared" si="10"/>
        <v>0</v>
      </c>
      <c r="AD30" s="65">
        <f t="shared" si="10"/>
        <v>0</v>
      </c>
      <c r="AE30" s="65">
        <f t="shared" si="10"/>
        <v>0</v>
      </c>
    </row>
    <row r="31" spans="1:31" ht="29.45" thickBot="1">
      <c r="A31" s="52"/>
      <c r="B31" s="53" t="s">
        <v>16</v>
      </c>
      <c r="C31" s="53"/>
      <c r="D31" s="454" t="s">
        <v>783</v>
      </c>
      <c r="E31" s="455"/>
      <c r="F31" s="455"/>
      <c r="G31" s="455"/>
      <c r="H31" s="455"/>
      <c r="I31" s="455"/>
      <c r="J31" s="455"/>
      <c r="K31" s="455"/>
      <c r="L31" s="455"/>
      <c r="M31" s="455"/>
      <c r="N31" s="456"/>
      <c r="O31" s="99" t="s">
        <v>784</v>
      </c>
      <c r="P31" s="66">
        <f>SUM(P32:P33)</f>
        <v>3000</v>
      </c>
      <c r="Q31" s="66">
        <f t="shared" ref="Q31:AE31" si="11">SUM(Q32:Q33)</f>
        <v>0</v>
      </c>
      <c r="R31" s="66">
        <f t="shared" si="11"/>
        <v>4500</v>
      </c>
      <c r="S31" s="66">
        <f t="shared" si="11"/>
        <v>0</v>
      </c>
      <c r="T31" s="66">
        <f t="shared" si="11"/>
        <v>3000</v>
      </c>
      <c r="U31" s="66">
        <f t="shared" si="11"/>
        <v>0</v>
      </c>
      <c r="V31" s="66">
        <f t="shared" si="11"/>
        <v>4500</v>
      </c>
      <c r="W31" s="201">
        <f t="shared" si="11"/>
        <v>0</v>
      </c>
      <c r="X31" s="198">
        <f t="shared" si="11"/>
        <v>0</v>
      </c>
      <c r="Y31" s="66">
        <f t="shared" si="11"/>
        <v>0</v>
      </c>
      <c r="Z31" s="66">
        <f t="shared" si="11"/>
        <v>0</v>
      </c>
      <c r="AA31" s="66">
        <f t="shared" si="11"/>
        <v>0</v>
      </c>
      <c r="AB31" s="66">
        <f t="shared" si="11"/>
        <v>0</v>
      </c>
      <c r="AC31" s="66">
        <f t="shared" si="11"/>
        <v>0</v>
      </c>
      <c r="AD31" s="66">
        <f t="shared" si="11"/>
        <v>0</v>
      </c>
      <c r="AE31" s="66">
        <f t="shared" si="11"/>
        <v>0</v>
      </c>
    </row>
    <row r="32" spans="1:31" ht="58.15" thickBot="1">
      <c r="A32" s="52"/>
      <c r="B32" s="52"/>
      <c r="C32" s="52" t="s">
        <v>19</v>
      </c>
      <c r="D32" s="52" t="s">
        <v>785</v>
      </c>
      <c r="E32" s="126"/>
      <c r="F32" s="126"/>
      <c r="G32" s="126"/>
      <c r="H32" s="126"/>
      <c r="I32" s="52"/>
      <c r="J32" s="52"/>
      <c r="K32" s="52"/>
      <c r="L32" s="52"/>
      <c r="M32" s="59" t="s">
        <v>300</v>
      </c>
      <c r="N32" s="59" t="s">
        <v>751</v>
      </c>
      <c r="O32" s="429"/>
      <c r="P32" s="60">
        <v>0</v>
      </c>
      <c r="Q32" s="60">
        <v>0</v>
      </c>
      <c r="R32" s="60">
        <v>0</v>
      </c>
      <c r="S32" s="60">
        <v>0</v>
      </c>
      <c r="T32" s="60">
        <v>0</v>
      </c>
      <c r="U32" s="60">
        <v>0</v>
      </c>
      <c r="V32" s="60">
        <v>0</v>
      </c>
      <c r="W32" s="207">
        <v>0</v>
      </c>
      <c r="X32" s="199"/>
      <c r="Y32" s="56"/>
      <c r="Z32" s="55"/>
      <c r="AA32" s="56"/>
      <c r="AB32" s="55"/>
      <c r="AC32" s="56"/>
      <c r="AD32" s="55"/>
      <c r="AE32" s="56"/>
    </row>
    <row r="33" spans="1:31" ht="28.9">
      <c r="A33" s="52"/>
      <c r="B33" s="52"/>
      <c r="C33" s="52" t="s">
        <v>23</v>
      </c>
      <c r="D33" s="52" t="s">
        <v>786</v>
      </c>
      <c r="E33" s="126"/>
      <c r="F33" s="126"/>
      <c r="G33" s="126"/>
      <c r="H33" s="126"/>
      <c r="I33" s="52"/>
      <c r="J33" s="52"/>
      <c r="K33" s="52"/>
      <c r="L33" s="52"/>
      <c r="M33" s="59" t="s">
        <v>300</v>
      </c>
      <c r="N33" s="59" t="s">
        <v>751</v>
      </c>
      <c r="O33" s="429"/>
      <c r="P33" s="60">
        <v>3000</v>
      </c>
      <c r="Q33" s="60">
        <v>0</v>
      </c>
      <c r="R33" s="60">
        <v>4500</v>
      </c>
      <c r="S33" s="60">
        <v>0</v>
      </c>
      <c r="T33" s="60">
        <v>3000</v>
      </c>
      <c r="U33" s="60">
        <v>0</v>
      </c>
      <c r="V33" s="60">
        <v>4500</v>
      </c>
      <c r="W33" s="207">
        <v>0</v>
      </c>
      <c r="X33" s="199"/>
      <c r="Y33" s="56"/>
      <c r="Z33" s="55"/>
      <c r="AA33" s="56"/>
      <c r="AB33" s="55"/>
      <c r="AC33" s="56"/>
      <c r="AD33" s="55"/>
      <c r="AE33" s="56"/>
    </row>
    <row r="34" spans="1:31" ht="15" thickBot="1">
      <c r="A34" s="52"/>
      <c r="B34" s="52"/>
      <c r="C34" s="457"/>
      <c r="D34" s="458"/>
      <c r="E34" s="458"/>
      <c r="F34" s="458"/>
      <c r="G34" s="458"/>
      <c r="H34" s="458"/>
      <c r="I34" s="458"/>
      <c r="J34" s="458"/>
      <c r="K34" s="458"/>
      <c r="L34" s="458"/>
      <c r="M34" s="458"/>
      <c r="N34" s="459"/>
      <c r="O34" s="407"/>
      <c r="P34" s="64">
        <f>SUM(P30,P13,P9,P4)</f>
        <v>18250</v>
      </c>
      <c r="Q34" s="64">
        <f t="shared" ref="Q34:AE34" si="12">SUM(Q30,Q13,Q9,Q4)</f>
        <v>0</v>
      </c>
      <c r="R34" s="64">
        <f t="shared" si="12"/>
        <v>18000</v>
      </c>
      <c r="S34" s="64">
        <f t="shared" si="12"/>
        <v>0</v>
      </c>
      <c r="T34" s="64">
        <f t="shared" si="12"/>
        <v>16500</v>
      </c>
      <c r="U34" s="64">
        <f t="shared" si="12"/>
        <v>0</v>
      </c>
      <c r="V34" s="64">
        <f t="shared" si="12"/>
        <v>15000</v>
      </c>
      <c r="W34" s="208">
        <f t="shared" si="12"/>
        <v>0</v>
      </c>
      <c r="X34" s="210">
        <f t="shared" si="12"/>
        <v>0</v>
      </c>
      <c r="Y34" s="64">
        <f t="shared" si="12"/>
        <v>0</v>
      </c>
      <c r="Z34" s="64">
        <f t="shared" si="12"/>
        <v>0</v>
      </c>
      <c r="AA34" s="64">
        <f t="shared" si="12"/>
        <v>0</v>
      </c>
      <c r="AB34" s="64">
        <f t="shared" si="12"/>
        <v>0</v>
      </c>
      <c r="AC34" s="64">
        <f t="shared" si="12"/>
        <v>0</v>
      </c>
      <c r="AD34" s="64">
        <f t="shared" si="12"/>
        <v>0</v>
      </c>
      <c r="AE34" s="64">
        <f t="shared" si="12"/>
        <v>0</v>
      </c>
    </row>
  </sheetData>
  <mergeCells count="33">
    <mergeCell ref="C34:N34"/>
    <mergeCell ref="D18:N18"/>
    <mergeCell ref="D23:N23"/>
    <mergeCell ref="D26:N26"/>
    <mergeCell ref="D31:N31"/>
    <mergeCell ref="D30:O30"/>
    <mergeCell ref="D7:N7"/>
    <mergeCell ref="D10:N10"/>
    <mergeCell ref="D14:N14"/>
    <mergeCell ref="D9:O9"/>
    <mergeCell ref="D13:O13"/>
    <mergeCell ref="D5:N5"/>
    <mergeCell ref="G2:G3"/>
    <mergeCell ref="H2:H3"/>
    <mergeCell ref="I2:I3"/>
    <mergeCell ref="J2:J3"/>
    <mergeCell ref="K2:K3"/>
    <mergeCell ref="D4:O4"/>
    <mergeCell ref="A2:A3"/>
    <mergeCell ref="X1:AE1"/>
    <mergeCell ref="A1:D1"/>
    <mergeCell ref="E1:H1"/>
    <mergeCell ref="I1:L1"/>
    <mergeCell ref="P1:W1"/>
    <mergeCell ref="B2:B3"/>
    <mergeCell ref="C2:C3"/>
    <mergeCell ref="D2:D3"/>
    <mergeCell ref="E2:E3"/>
    <mergeCell ref="F2:F3"/>
    <mergeCell ref="L2:L3"/>
    <mergeCell ref="M2:M3"/>
    <mergeCell ref="N2:N3"/>
    <mergeCell ref="O2:O3"/>
  </mergeCells>
  <phoneticPr fontId="12" type="noConversion"/>
  <pageMargins left="0.23622047244094491" right="0.23622047244094491" top="0.55118110236220474" bottom="0.35433070866141736" header="0.31496062992125984" footer="0.31496062992125984"/>
  <pageSetup paperSize="8" scale="77"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838475-7FB5-4462-B17F-E57DF20E073E}">
  <sheetPr>
    <tabColor rgb="FF92D050"/>
    <pageSetUpPr fitToPage="1"/>
  </sheetPr>
  <dimension ref="A1:AE41"/>
  <sheetViews>
    <sheetView topLeftCell="C19" zoomScaleNormal="100" workbookViewId="0">
      <selection activeCell="X23" sqref="X23"/>
    </sheetView>
  </sheetViews>
  <sheetFormatPr defaultColWidth="9.140625" defaultRowHeight="14.45"/>
  <cols>
    <col min="1" max="1" width="7" style="1" customWidth="1"/>
    <col min="2" max="2" width="6.7109375" style="1" customWidth="1"/>
    <col min="3" max="3" width="7.28515625" style="1" customWidth="1"/>
    <col min="4" max="4" width="39.28515625" style="1" customWidth="1"/>
    <col min="5" max="12" width="5.7109375" style="1" customWidth="1"/>
    <col min="13" max="13" width="14.28515625" style="1" customWidth="1"/>
    <col min="14" max="14" width="8.85546875" style="1" customWidth="1"/>
    <col min="15" max="15" width="20.7109375" style="1" customWidth="1"/>
    <col min="16" max="16" width="9.5703125" style="15" bestFit="1" customWidth="1"/>
    <col min="17" max="17" width="10.140625" style="15" bestFit="1" customWidth="1"/>
    <col min="18" max="23" width="9.5703125" style="15" bestFit="1" customWidth="1"/>
    <col min="24" max="31" width="9.7109375" style="15" customWidth="1"/>
    <col min="32" max="16384" width="9.140625" style="1"/>
  </cols>
  <sheetData>
    <row r="1" spans="1:31" ht="36" customHeight="1" thickBot="1">
      <c r="A1" s="464" t="s">
        <v>787</v>
      </c>
      <c r="B1" s="465"/>
      <c r="C1" s="465"/>
      <c r="D1" s="466"/>
      <c r="E1" s="467" t="s">
        <v>1</v>
      </c>
      <c r="F1" s="462"/>
      <c r="G1" s="462"/>
      <c r="H1" s="463"/>
      <c r="I1" s="467" t="s">
        <v>2</v>
      </c>
      <c r="J1" s="462"/>
      <c r="K1" s="462"/>
      <c r="L1" s="463"/>
      <c r="M1" s="43"/>
      <c r="N1" s="44"/>
      <c r="O1" s="428"/>
      <c r="P1" s="467" t="s">
        <v>3</v>
      </c>
      <c r="Q1" s="462"/>
      <c r="R1" s="462"/>
      <c r="S1" s="462"/>
      <c r="T1" s="462"/>
      <c r="U1" s="462"/>
      <c r="V1" s="462"/>
      <c r="W1" s="468"/>
      <c r="X1" s="462" t="s">
        <v>4</v>
      </c>
      <c r="Y1" s="462"/>
      <c r="Z1" s="462"/>
      <c r="AA1" s="462"/>
      <c r="AB1" s="462"/>
      <c r="AC1" s="462"/>
      <c r="AD1" s="462"/>
      <c r="AE1" s="463"/>
    </row>
    <row r="2" spans="1:31" ht="28.15" customHeight="1">
      <c r="A2" s="469" t="s">
        <v>5</v>
      </c>
      <c r="B2" s="469" t="s">
        <v>6</v>
      </c>
      <c r="C2" s="469" t="s">
        <v>7</v>
      </c>
      <c r="D2" s="469" t="s">
        <v>8</v>
      </c>
      <c r="E2" s="460">
        <v>2025</v>
      </c>
      <c r="F2" s="460">
        <v>2026</v>
      </c>
      <c r="G2" s="460">
        <v>2027</v>
      </c>
      <c r="H2" s="460">
        <v>2028</v>
      </c>
      <c r="I2" s="460">
        <v>2025</v>
      </c>
      <c r="J2" s="460">
        <v>2026</v>
      </c>
      <c r="K2" s="460">
        <v>2027</v>
      </c>
      <c r="L2" s="460">
        <v>2028</v>
      </c>
      <c r="M2" s="460" t="s">
        <v>9</v>
      </c>
      <c r="N2" s="460" t="s">
        <v>55</v>
      </c>
      <c r="O2" s="490" t="s">
        <v>11</v>
      </c>
      <c r="P2" s="45" t="s">
        <v>12</v>
      </c>
      <c r="Q2" s="47" t="s">
        <v>13</v>
      </c>
      <c r="R2" s="45" t="s">
        <v>12</v>
      </c>
      <c r="S2" s="47" t="s">
        <v>13</v>
      </c>
      <c r="T2" s="45" t="s">
        <v>12</v>
      </c>
      <c r="U2" s="47" t="s">
        <v>13</v>
      </c>
      <c r="V2" s="45" t="s">
        <v>12</v>
      </c>
      <c r="W2" s="181" t="s">
        <v>13</v>
      </c>
      <c r="X2" s="178" t="s">
        <v>12</v>
      </c>
      <c r="Y2" s="47" t="s">
        <v>13</v>
      </c>
      <c r="Z2" s="45" t="s">
        <v>12</v>
      </c>
      <c r="AA2" s="47" t="s">
        <v>13</v>
      </c>
      <c r="AB2" s="45" t="s">
        <v>12</v>
      </c>
      <c r="AC2" s="47" t="s">
        <v>13</v>
      </c>
      <c r="AD2" s="45" t="s">
        <v>12</v>
      </c>
      <c r="AE2" s="47" t="s">
        <v>13</v>
      </c>
    </row>
    <row r="3" spans="1:31" ht="15" thickBot="1">
      <c r="A3" s="470"/>
      <c r="B3" s="470"/>
      <c r="C3" s="470"/>
      <c r="D3" s="470"/>
      <c r="E3" s="461"/>
      <c r="F3" s="461"/>
      <c r="G3" s="461"/>
      <c r="H3" s="461"/>
      <c r="I3" s="461"/>
      <c r="J3" s="461"/>
      <c r="K3" s="461"/>
      <c r="L3" s="461"/>
      <c r="M3" s="461"/>
      <c r="N3" s="461"/>
      <c r="O3" s="491"/>
      <c r="P3" s="46">
        <v>2025</v>
      </c>
      <c r="Q3" s="48">
        <v>2025</v>
      </c>
      <c r="R3" s="46">
        <v>2026</v>
      </c>
      <c r="S3" s="48">
        <v>2026</v>
      </c>
      <c r="T3" s="46">
        <v>2027</v>
      </c>
      <c r="U3" s="48">
        <v>2027</v>
      </c>
      <c r="V3" s="46">
        <v>2028</v>
      </c>
      <c r="W3" s="182">
        <v>2028</v>
      </c>
      <c r="X3" s="179">
        <v>2025</v>
      </c>
      <c r="Y3" s="48">
        <v>2025</v>
      </c>
      <c r="Z3" s="46">
        <v>2026</v>
      </c>
      <c r="AA3" s="48">
        <v>2026</v>
      </c>
      <c r="AB3" s="46">
        <v>2027</v>
      </c>
      <c r="AC3" s="48">
        <v>2027</v>
      </c>
      <c r="AD3" s="46">
        <v>2028</v>
      </c>
      <c r="AE3" s="48">
        <v>2028</v>
      </c>
    </row>
    <row r="4" spans="1:31" ht="43.15" customHeight="1" thickBot="1">
      <c r="A4" s="49" t="s">
        <v>14</v>
      </c>
      <c r="B4" s="50"/>
      <c r="C4" s="50"/>
      <c r="D4" s="543" t="s">
        <v>788</v>
      </c>
      <c r="E4" s="544"/>
      <c r="F4" s="544"/>
      <c r="G4" s="544"/>
      <c r="H4" s="544"/>
      <c r="I4" s="544"/>
      <c r="J4" s="544"/>
      <c r="K4" s="544"/>
      <c r="L4" s="544"/>
      <c r="M4" s="544"/>
      <c r="N4" s="544"/>
      <c r="O4" s="545"/>
      <c r="P4" s="84">
        <f>SUM(P5,P9)</f>
        <v>155000</v>
      </c>
      <c r="Q4" s="84">
        <f t="shared" ref="Q4:AE4" si="0">SUM(Q5,Q9)</f>
        <v>125000</v>
      </c>
      <c r="R4" s="84">
        <f t="shared" si="0"/>
        <v>160000</v>
      </c>
      <c r="S4" s="84">
        <f t="shared" si="0"/>
        <v>140000</v>
      </c>
      <c r="T4" s="84">
        <f t="shared" si="0"/>
        <v>165000</v>
      </c>
      <c r="U4" s="84">
        <f t="shared" si="0"/>
        <v>150000</v>
      </c>
      <c r="V4" s="84">
        <f t="shared" si="0"/>
        <v>170000</v>
      </c>
      <c r="W4" s="183">
        <f t="shared" si="0"/>
        <v>160000</v>
      </c>
      <c r="X4" s="217">
        <f t="shared" si="0"/>
        <v>0</v>
      </c>
      <c r="Y4" s="84">
        <f t="shared" si="0"/>
        <v>0</v>
      </c>
      <c r="Z4" s="84">
        <f t="shared" si="0"/>
        <v>0</v>
      </c>
      <c r="AA4" s="84">
        <f t="shared" si="0"/>
        <v>0</v>
      </c>
      <c r="AB4" s="84">
        <f t="shared" si="0"/>
        <v>0</v>
      </c>
      <c r="AC4" s="84">
        <f t="shared" si="0"/>
        <v>0</v>
      </c>
      <c r="AD4" s="84">
        <f t="shared" si="0"/>
        <v>0</v>
      </c>
      <c r="AE4" s="84">
        <f t="shared" si="0"/>
        <v>0</v>
      </c>
    </row>
    <row r="5" spans="1:31" ht="43.9" thickBot="1">
      <c r="A5" s="52"/>
      <c r="B5" s="53" t="s">
        <v>16</v>
      </c>
      <c r="C5" s="53"/>
      <c r="D5" s="454" t="s">
        <v>789</v>
      </c>
      <c r="E5" s="455"/>
      <c r="F5" s="455"/>
      <c r="G5" s="455"/>
      <c r="H5" s="455"/>
      <c r="I5" s="455"/>
      <c r="J5" s="455"/>
      <c r="K5" s="455"/>
      <c r="L5" s="455"/>
      <c r="M5" s="455"/>
      <c r="N5" s="456"/>
      <c r="O5" s="99" t="s">
        <v>790</v>
      </c>
      <c r="P5" s="162">
        <f>SUM(P6:P8)</f>
        <v>155000</v>
      </c>
      <c r="Q5" s="162">
        <f t="shared" ref="Q5:AE5" si="1">SUM(Q6:Q8)</f>
        <v>125000</v>
      </c>
      <c r="R5" s="162">
        <f t="shared" si="1"/>
        <v>160000</v>
      </c>
      <c r="S5" s="162">
        <f t="shared" si="1"/>
        <v>140000</v>
      </c>
      <c r="T5" s="162">
        <f t="shared" si="1"/>
        <v>165000</v>
      </c>
      <c r="U5" s="162">
        <f t="shared" si="1"/>
        <v>150000</v>
      </c>
      <c r="V5" s="162">
        <f t="shared" si="1"/>
        <v>170000</v>
      </c>
      <c r="W5" s="284">
        <f t="shared" si="1"/>
        <v>160000</v>
      </c>
      <c r="X5" s="280">
        <f t="shared" si="1"/>
        <v>0</v>
      </c>
      <c r="Y5" s="162">
        <f t="shared" si="1"/>
        <v>0</v>
      </c>
      <c r="Z5" s="162">
        <f t="shared" si="1"/>
        <v>0</v>
      </c>
      <c r="AA5" s="162">
        <f t="shared" si="1"/>
        <v>0</v>
      </c>
      <c r="AB5" s="162">
        <f t="shared" si="1"/>
        <v>0</v>
      </c>
      <c r="AC5" s="162">
        <f t="shared" si="1"/>
        <v>0</v>
      </c>
      <c r="AD5" s="162">
        <f t="shared" si="1"/>
        <v>0</v>
      </c>
      <c r="AE5" s="162">
        <f t="shared" si="1"/>
        <v>0</v>
      </c>
    </row>
    <row r="6" spans="1:31" ht="28.9">
      <c r="A6" s="52"/>
      <c r="B6" s="52"/>
      <c r="C6" s="52" t="s">
        <v>19</v>
      </c>
      <c r="D6" s="52" t="s">
        <v>791</v>
      </c>
      <c r="E6" s="126"/>
      <c r="F6" s="126"/>
      <c r="G6" s="126"/>
      <c r="H6" s="126"/>
      <c r="I6" s="52"/>
      <c r="J6" s="52"/>
      <c r="K6" s="52"/>
      <c r="L6" s="52"/>
      <c r="M6" s="59" t="s">
        <v>792</v>
      </c>
      <c r="N6" s="59" t="s">
        <v>793</v>
      </c>
      <c r="O6" s="86"/>
      <c r="P6" s="163">
        <v>155000</v>
      </c>
      <c r="Q6" s="163">
        <v>125000</v>
      </c>
      <c r="R6" s="163">
        <v>160000</v>
      </c>
      <c r="S6" s="163">
        <v>140000</v>
      </c>
      <c r="T6" s="163">
        <v>165000</v>
      </c>
      <c r="U6" s="163">
        <v>150000</v>
      </c>
      <c r="V6" s="163">
        <v>170000</v>
      </c>
      <c r="W6" s="285">
        <v>160000</v>
      </c>
      <c r="X6" s="87"/>
      <c r="Y6" s="62"/>
      <c r="Z6" s="61"/>
      <c r="AA6" s="62"/>
      <c r="AB6" s="61"/>
      <c r="AC6" s="62"/>
      <c r="AD6" s="61"/>
      <c r="AE6" s="62"/>
    </row>
    <row r="7" spans="1:31" ht="29.45" thickBot="1">
      <c r="A7" s="52"/>
      <c r="B7" s="52"/>
      <c r="C7" s="52" t="s">
        <v>23</v>
      </c>
      <c r="D7" s="52" t="s">
        <v>794</v>
      </c>
      <c r="E7" s="126"/>
      <c r="F7" s="126"/>
      <c r="G7" s="126"/>
      <c r="H7" s="126"/>
      <c r="I7" s="52"/>
      <c r="J7" s="52"/>
      <c r="K7" s="52"/>
      <c r="L7" s="52"/>
      <c r="M7" s="59" t="s">
        <v>792</v>
      </c>
      <c r="N7" s="59" t="s">
        <v>793</v>
      </c>
      <c r="O7" s="86"/>
      <c r="P7" s="163">
        <v>0</v>
      </c>
      <c r="Q7" s="163">
        <v>0</v>
      </c>
      <c r="R7" s="163">
        <v>0</v>
      </c>
      <c r="S7" s="163">
        <v>0</v>
      </c>
      <c r="T7" s="163">
        <v>0</v>
      </c>
      <c r="U7" s="163">
        <v>0</v>
      </c>
      <c r="V7" s="163">
        <v>0</v>
      </c>
      <c r="W7" s="285">
        <v>0</v>
      </c>
      <c r="X7" s="87"/>
      <c r="Y7" s="62"/>
      <c r="Z7" s="61"/>
      <c r="AA7" s="62"/>
      <c r="AB7" s="61"/>
      <c r="AC7" s="62"/>
      <c r="AD7" s="61"/>
      <c r="AE7" s="62"/>
    </row>
    <row r="8" spans="1:31" ht="43.9" thickBot="1">
      <c r="A8" s="52"/>
      <c r="B8" s="52"/>
      <c r="C8" s="52" t="s">
        <v>25</v>
      </c>
      <c r="D8" s="52" t="s">
        <v>795</v>
      </c>
      <c r="E8" s="126"/>
      <c r="F8" s="126"/>
      <c r="G8" s="127"/>
      <c r="H8" s="127"/>
      <c r="I8" s="52"/>
      <c r="J8" s="52"/>
      <c r="K8" s="52"/>
      <c r="L8" s="52"/>
      <c r="M8" s="59" t="s">
        <v>792</v>
      </c>
      <c r="N8" s="59" t="s">
        <v>793</v>
      </c>
      <c r="O8" s="86"/>
      <c r="P8" s="163">
        <v>0</v>
      </c>
      <c r="Q8" s="163">
        <v>0</v>
      </c>
      <c r="R8" s="163">
        <v>0</v>
      </c>
      <c r="S8" s="163">
        <v>0</v>
      </c>
      <c r="T8" s="163">
        <v>0</v>
      </c>
      <c r="U8" s="163">
        <v>0</v>
      </c>
      <c r="V8" s="163">
        <v>0</v>
      </c>
      <c r="W8" s="285">
        <v>0</v>
      </c>
      <c r="X8" s="87"/>
      <c r="Y8" s="62"/>
      <c r="Z8" s="61"/>
      <c r="AA8" s="62"/>
      <c r="AB8" s="61"/>
      <c r="AC8" s="62"/>
      <c r="AD8" s="61"/>
      <c r="AE8" s="62"/>
    </row>
    <row r="9" spans="1:31" ht="15" thickBot="1">
      <c r="A9" s="52"/>
      <c r="B9" s="53" t="s">
        <v>29</v>
      </c>
      <c r="C9" s="53"/>
      <c r="D9" s="454" t="s">
        <v>796</v>
      </c>
      <c r="E9" s="455"/>
      <c r="F9" s="455"/>
      <c r="G9" s="455"/>
      <c r="H9" s="455"/>
      <c r="I9" s="455"/>
      <c r="J9" s="455"/>
      <c r="K9" s="455"/>
      <c r="L9" s="455"/>
      <c r="M9" s="455"/>
      <c r="N9" s="456"/>
      <c r="O9" s="99" t="s">
        <v>797</v>
      </c>
      <c r="P9" s="162">
        <f>SUM(P10:P11)</f>
        <v>0</v>
      </c>
      <c r="Q9" s="162">
        <f t="shared" ref="Q9:AE9" si="2">SUM(Q10:Q11)</f>
        <v>0</v>
      </c>
      <c r="R9" s="162">
        <f t="shared" si="2"/>
        <v>0</v>
      </c>
      <c r="S9" s="162">
        <f t="shared" si="2"/>
        <v>0</v>
      </c>
      <c r="T9" s="162">
        <f t="shared" si="2"/>
        <v>0</v>
      </c>
      <c r="U9" s="162">
        <f t="shared" si="2"/>
        <v>0</v>
      </c>
      <c r="V9" s="162">
        <f t="shared" si="2"/>
        <v>0</v>
      </c>
      <c r="W9" s="284">
        <f t="shared" si="2"/>
        <v>0</v>
      </c>
      <c r="X9" s="280">
        <f t="shared" si="2"/>
        <v>0</v>
      </c>
      <c r="Y9" s="162">
        <f t="shared" si="2"/>
        <v>0</v>
      </c>
      <c r="Z9" s="162">
        <f t="shared" si="2"/>
        <v>0</v>
      </c>
      <c r="AA9" s="162">
        <f t="shared" si="2"/>
        <v>0</v>
      </c>
      <c r="AB9" s="162">
        <f t="shared" si="2"/>
        <v>0</v>
      </c>
      <c r="AC9" s="162">
        <f t="shared" si="2"/>
        <v>0</v>
      </c>
      <c r="AD9" s="162">
        <f t="shared" si="2"/>
        <v>0</v>
      </c>
      <c r="AE9" s="162">
        <f t="shared" si="2"/>
        <v>0</v>
      </c>
    </row>
    <row r="10" spans="1:31" ht="58.15" thickBot="1">
      <c r="A10" s="52"/>
      <c r="B10" s="52"/>
      <c r="C10" s="52" t="s">
        <v>19</v>
      </c>
      <c r="D10" s="52" t="s">
        <v>798</v>
      </c>
      <c r="E10" s="126"/>
      <c r="F10" s="126"/>
      <c r="G10" s="126"/>
      <c r="H10" s="126"/>
      <c r="I10" s="52"/>
      <c r="J10" s="52"/>
      <c r="K10" s="52"/>
      <c r="L10" s="52"/>
      <c r="M10" s="59" t="s">
        <v>792</v>
      </c>
      <c r="N10" s="59" t="s">
        <v>793</v>
      </c>
      <c r="O10" s="86"/>
      <c r="P10" s="163">
        <v>0</v>
      </c>
      <c r="Q10" s="163">
        <v>0</v>
      </c>
      <c r="R10" s="163">
        <v>0</v>
      </c>
      <c r="S10" s="163">
        <v>0</v>
      </c>
      <c r="T10" s="163">
        <v>0</v>
      </c>
      <c r="U10" s="163">
        <v>0</v>
      </c>
      <c r="V10" s="163">
        <v>0</v>
      </c>
      <c r="W10" s="285">
        <v>0</v>
      </c>
      <c r="X10" s="87"/>
      <c r="Y10" s="62"/>
      <c r="Z10" s="61"/>
      <c r="AA10" s="62"/>
      <c r="AB10" s="61"/>
      <c r="AC10" s="62"/>
      <c r="AD10" s="61"/>
      <c r="AE10" s="62"/>
    </row>
    <row r="11" spans="1:31" ht="28.9">
      <c r="A11" s="52"/>
      <c r="B11" s="52"/>
      <c r="C11" s="52" t="s">
        <v>23</v>
      </c>
      <c r="D11" s="52" t="s">
        <v>799</v>
      </c>
      <c r="E11" s="126"/>
      <c r="F11" s="126"/>
      <c r="G11" s="126"/>
      <c r="H11" s="126"/>
      <c r="I11" s="52"/>
      <c r="J11" s="52"/>
      <c r="K11" s="52"/>
      <c r="L11" s="52"/>
      <c r="M11" s="59" t="s">
        <v>800</v>
      </c>
      <c r="N11" s="59" t="s">
        <v>793</v>
      </c>
      <c r="O11" s="86"/>
      <c r="P11" s="163">
        <v>0</v>
      </c>
      <c r="Q11" s="163">
        <v>0</v>
      </c>
      <c r="R11" s="163">
        <v>0</v>
      </c>
      <c r="S11" s="163">
        <v>0</v>
      </c>
      <c r="T11" s="163">
        <v>0</v>
      </c>
      <c r="U11" s="163">
        <v>0</v>
      </c>
      <c r="V11" s="163">
        <v>0</v>
      </c>
      <c r="W11" s="285">
        <v>0</v>
      </c>
      <c r="X11" s="87"/>
      <c r="Y11" s="62"/>
      <c r="Z11" s="61"/>
      <c r="AA11" s="62"/>
      <c r="AB11" s="61"/>
      <c r="AC11" s="62"/>
      <c r="AD11" s="61"/>
      <c r="AE11" s="62"/>
    </row>
    <row r="12" spans="1:31" ht="29.45" customHeight="1" thickBot="1">
      <c r="A12" s="49" t="s">
        <v>262</v>
      </c>
      <c r="B12" s="50"/>
      <c r="C12" s="50"/>
      <c r="D12" s="543" t="s">
        <v>801</v>
      </c>
      <c r="E12" s="544"/>
      <c r="F12" s="544"/>
      <c r="G12" s="544"/>
      <c r="H12" s="544"/>
      <c r="I12" s="544"/>
      <c r="J12" s="544"/>
      <c r="K12" s="544"/>
      <c r="L12" s="544"/>
      <c r="M12" s="544"/>
      <c r="N12" s="544"/>
      <c r="O12" s="545"/>
      <c r="P12" s="164">
        <f t="shared" ref="P12:AE12" si="3">SUM(P13,P20,P26)</f>
        <v>24500</v>
      </c>
      <c r="Q12" s="164">
        <f t="shared" si="3"/>
        <v>10250</v>
      </c>
      <c r="R12" s="164">
        <f t="shared" si="3"/>
        <v>51500</v>
      </c>
      <c r="S12" s="164">
        <f t="shared" si="3"/>
        <v>26250</v>
      </c>
      <c r="T12" s="164">
        <f t="shared" si="3"/>
        <v>23500</v>
      </c>
      <c r="U12" s="164">
        <f t="shared" si="3"/>
        <v>10250</v>
      </c>
      <c r="V12" s="164">
        <f t="shared" si="3"/>
        <v>50500</v>
      </c>
      <c r="W12" s="286">
        <f t="shared" si="3"/>
        <v>26250</v>
      </c>
      <c r="X12" s="281">
        <f t="shared" si="3"/>
        <v>0</v>
      </c>
      <c r="Y12" s="164">
        <f t="shared" si="3"/>
        <v>0</v>
      </c>
      <c r="Z12" s="164">
        <f t="shared" si="3"/>
        <v>0</v>
      </c>
      <c r="AA12" s="164">
        <f t="shared" si="3"/>
        <v>0</v>
      </c>
      <c r="AB12" s="164">
        <f t="shared" si="3"/>
        <v>0</v>
      </c>
      <c r="AC12" s="164">
        <f t="shared" si="3"/>
        <v>0</v>
      </c>
      <c r="AD12" s="164">
        <f t="shared" si="3"/>
        <v>0</v>
      </c>
      <c r="AE12" s="164">
        <f t="shared" si="3"/>
        <v>0</v>
      </c>
    </row>
    <row r="13" spans="1:31" ht="29.45" thickBot="1">
      <c r="A13" s="52"/>
      <c r="B13" s="53" t="s">
        <v>16</v>
      </c>
      <c r="C13" s="53"/>
      <c r="D13" s="454" t="s">
        <v>802</v>
      </c>
      <c r="E13" s="455"/>
      <c r="F13" s="455"/>
      <c r="G13" s="455"/>
      <c r="H13" s="455"/>
      <c r="I13" s="455"/>
      <c r="J13" s="455"/>
      <c r="K13" s="455"/>
      <c r="L13" s="455"/>
      <c r="M13" s="455"/>
      <c r="N13" s="456"/>
      <c r="O13" s="99" t="s">
        <v>803</v>
      </c>
      <c r="P13" s="165">
        <f t="shared" ref="P13:AE13" si="4">SUM(P14:P19)</f>
        <v>20500</v>
      </c>
      <c r="Q13" s="165">
        <f t="shared" si="4"/>
        <v>9750</v>
      </c>
      <c r="R13" s="165">
        <f t="shared" si="4"/>
        <v>47500</v>
      </c>
      <c r="S13" s="165">
        <f t="shared" si="4"/>
        <v>25750</v>
      </c>
      <c r="T13" s="165">
        <f t="shared" si="4"/>
        <v>20500</v>
      </c>
      <c r="U13" s="165">
        <f t="shared" si="4"/>
        <v>9750</v>
      </c>
      <c r="V13" s="165">
        <f t="shared" si="4"/>
        <v>47500</v>
      </c>
      <c r="W13" s="287">
        <f t="shared" si="4"/>
        <v>25750</v>
      </c>
      <c r="X13" s="282">
        <f t="shared" si="4"/>
        <v>0</v>
      </c>
      <c r="Y13" s="165">
        <f t="shared" si="4"/>
        <v>0</v>
      </c>
      <c r="Z13" s="165">
        <f t="shared" si="4"/>
        <v>0</v>
      </c>
      <c r="AA13" s="165">
        <f t="shared" si="4"/>
        <v>0</v>
      </c>
      <c r="AB13" s="165">
        <f t="shared" si="4"/>
        <v>0</v>
      </c>
      <c r="AC13" s="165">
        <f t="shared" si="4"/>
        <v>0</v>
      </c>
      <c r="AD13" s="165">
        <f t="shared" si="4"/>
        <v>0</v>
      </c>
      <c r="AE13" s="165">
        <f t="shared" si="4"/>
        <v>0</v>
      </c>
    </row>
    <row r="14" spans="1:31" ht="15" thickBot="1">
      <c r="A14" s="52"/>
      <c r="B14" s="52"/>
      <c r="C14" s="52"/>
      <c r="D14" s="52" t="s">
        <v>804</v>
      </c>
      <c r="E14" s="127"/>
      <c r="F14" s="126"/>
      <c r="G14" s="127"/>
      <c r="H14" s="126"/>
      <c r="I14" s="52"/>
      <c r="J14" s="52"/>
      <c r="K14" s="52"/>
      <c r="L14" s="52"/>
      <c r="M14" s="59" t="s">
        <v>792</v>
      </c>
      <c r="N14" s="59" t="s">
        <v>805</v>
      </c>
      <c r="O14" s="86"/>
      <c r="P14" s="163">
        <v>0</v>
      </c>
      <c r="Q14" s="163">
        <v>0</v>
      </c>
      <c r="R14" s="163">
        <v>15000</v>
      </c>
      <c r="S14" s="163">
        <v>10000</v>
      </c>
      <c r="T14" s="163">
        <v>0</v>
      </c>
      <c r="U14" s="163">
        <v>0</v>
      </c>
      <c r="V14" s="163">
        <v>15000</v>
      </c>
      <c r="W14" s="285">
        <v>10000</v>
      </c>
      <c r="X14" s="87"/>
      <c r="Y14" s="62"/>
      <c r="Z14" s="61"/>
      <c r="AA14" s="62"/>
      <c r="AB14" s="61"/>
      <c r="AC14" s="62"/>
      <c r="AD14" s="61"/>
      <c r="AE14" s="62"/>
    </row>
    <row r="15" spans="1:31" ht="15" thickBot="1">
      <c r="A15" s="52"/>
      <c r="B15" s="52"/>
      <c r="C15" s="52"/>
      <c r="D15" s="52" t="s">
        <v>806</v>
      </c>
      <c r="E15" s="127"/>
      <c r="F15" s="126"/>
      <c r="G15" s="127"/>
      <c r="H15" s="126"/>
      <c r="I15" s="52"/>
      <c r="J15" s="52"/>
      <c r="K15" s="52"/>
      <c r="L15" s="52"/>
      <c r="M15" s="59" t="s">
        <v>792</v>
      </c>
      <c r="N15" s="59" t="s">
        <v>807</v>
      </c>
      <c r="O15" s="86"/>
      <c r="P15" s="163">
        <v>0</v>
      </c>
      <c r="Q15" s="163">
        <v>0</v>
      </c>
      <c r="R15" s="163">
        <v>12000</v>
      </c>
      <c r="S15" s="163">
        <v>6000</v>
      </c>
      <c r="T15" s="163">
        <v>0</v>
      </c>
      <c r="U15" s="163">
        <v>0</v>
      </c>
      <c r="V15" s="163">
        <v>12000</v>
      </c>
      <c r="W15" s="285">
        <v>6000</v>
      </c>
      <c r="X15" s="87"/>
      <c r="Y15" s="62"/>
      <c r="Z15" s="61"/>
      <c r="AA15" s="62"/>
      <c r="AB15" s="61"/>
      <c r="AC15" s="62"/>
      <c r="AD15" s="61"/>
      <c r="AE15" s="62"/>
    </row>
    <row r="16" spans="1:31" ht="29.45" thickBot="1">
      <c r="A16" s="52"/>
      <c r="B16" s="52"/>
      <c r="C16" s="52"/>
      <c r="D16" s="52" t="s">
        <v>808</v>
      </c>
      <c r="E16" s="127"/>
      <c r="F16" s="126"/>
      <c r="G16" s="127"/>
      <c r="H16" s="126"/>
      <c r="I16" s="52"/>
      <c r="J16" s="52"/>
      <c r="K16" s="52"/>
      <c r="L16" s="52"/>
      <c r="M16" s="59" t="s">
        <v>792</v>
      </c>
      <c r="N16" s="59" t="s">
        <v>809</v>
      </c>
      <c r="O16" s="86"/>
      <c r="P16" s="163">
        <v>0</v>
      </c>
      <c r="Q16" s="163">
        <v>0</v>
      </c>
      <c r="R16" s="163">
        <v>8000</v>
      </c>
      <c r="S16" s="163">
        <v>3000</v>
      </c>
      <c r="T16" s="163">
        <v>0</v>
      </c>
      <c r="U16" s="163">
        <v>0</v>
      </c>
      <c r="V16" s="163">
        <v>8000</v>
      </c>
      <c r="W16" s="285">
        <v>3000</v>
      </c>
      <c r="X16" s="87"/>
      <c r="Y16" s="62"/>
      <c r="Z16" s="61"/>
      <c r="AA16" s="62"/>
      <c r="AB16" s="61"/>
      <c r="AC16" s="62"/>
      <c r="AD16" s="61"/>
      <c r="AE16" s="62"/>
    </row>
    <row r="17" spans="1:31" ht="30" customHeight="1" thickBot="1">
      <c r="A17" s="52"/>
      <c r="B17" s="52"/>
      <c r="C17" s="52"/>
      <c r="D17" s="52" t="s">
        <v>810</v>
      </c>
      <c r="E17" s="126"/>
      <c r="F17" s="127"/>
      <c r="G17" s="126"/>
      <c r="H17" s="127"/>
      <c r="I17" s="52"/>
      <c r="J17" s="52"/>
      <c r="K17" s="52"/>
      <c r="L17" s="52"/>
      <c r="M17" s="59" t="s">
        <v>792</v>
      </c>
      <c r="N17" s="59" t="s">
        <v>811</v>
      </c>
      <c r="O17" s="86"/>
      <c r="P17" s="163">
        <v>8000</v>
      </c>
      <c r="Q17" s="163">
        <v>3000</v>
      </c>
      <c r="R17" s="163">
        <v>0</v>
      </c>
      <c r="S17" s="163">
        <v>0</v>
      </c>
      <c r="T17" s="163">
        <v>8000</v>
      </c>
      <c r="U17" s="163">
        <v>3000</v>
      </c>
      <c r="V17" s="163">
        <v>0</v>
      </c>
      <c r="W17" s="285">
        <v>0</v>
      </c>
      <c r="X17" s="87"/>
      <c r="Y17" s="62"/>
      <c r="Z17" s="61"/>
      <c r="AA17" s="62"/>
      <c r="AB17" s="61"/>
      <c r="AC17" s="62"/>
      <c r="AD17" s="61"/>
      <c r="AE17" s="62"/>
    </row>
    <row r="18" spans="1:31" ht="15" thickBot="1">
      <c r="A18" s="52"/>
      <c r="B18" s="52"/>
      <c r="C18" s="52"/>
      <c r="D18" s="70" t="s">
        <v>812</v>
      </c>
      <c r="E18" s="126"/>
      <c r="F18" s="126"/>
      <c r="G18" s="126"/>
      <c r="H18" s="126"/>
      <c r="I18" s="52"/>
      <c r="J18" s="52"/>
      <c r="K18" s="52"/>
      <c r="L18" s="52"/>
      <c r="M18" s="59" t="s">
        <v>792</v>
      </c>
      <c r="N18" s="59" t="s">
        <v>813</v>
      </c>
      <c r="O18" s="86"/>
      <c r="P18" s="163">
        <v>12000</v>
      </c>
      <c r="Q18" s="163">
        <v>6000</v>
      </c>
      <c r="R18" s="163">
        <v>12000</v>
      </c>
      <c r="S18" s="163">
        <v>6000</v>
      </c>
      <c r="T18" s="163">
        <v>12000</v>
      </c>
      <c r="U18" s="163">
        <v>6000</v>
      </c>
      <c r="V18" s="163">
        <v>12000</v>
      </c>
      <c r="W18" s="285">
        <v>6000</v>
      </c>
      <c r="X18" s="87"/>
      <c r="Y18" s="62"/>
      <c r="Z18" s="61"/>
      <c r="AA18" s="62"/>
      <c r="AB18" s="61"/>
      <c r="AC18" s="62"/>
      <c r="AD18" s="61"/>
      <c r="AE18" s="62"/>
    </row>
    <row r="19" spans="1:31" ht="15" thickBot="1">
      <c r="A19" s="52"/>
      <c r="B19" s="52"/>
      <c r="C19" s="52"/>
      <c r="D19" s="70" t="s">
        <v>814</v>
      </c>
      <c r="E19" s="126"/>
      <c r="F19" s="126"/>
      <c r="G19" s="126"/>
      <c r="H19" s="126"/>
      <c r="I19" s="52"/>
      <c r="J19" s="52"/>
      <c r="K19" s="52"/>
      <c r="L19" s="52"/>
      <c r="M19" s="59" t="s">
        <v>792</v>
      </c>
      <c r="N19" s="59" t="s">
        <v>815</v>
      </c>
      <c r="O19" s="86"/>
      <c r="P19" s="163">
        <v>500</v>
      </c>
      <c r="Q19" s="163">
        <v>750</v>
      </c>
      <c r="R19" s="163">
        <v>500</v>
      </c>
      <c r="S19" s="163">
        <v>750</v>
      </c>
      <c r="T19" s="163">
        <v>500</v>
      </c>
      <c r="U19" s="163">
        <v>750</v>
      </c>
      <c r="V19" s="163">
        <v>500</v>
      </c>
      <c r="W19" s="285">
        <v>750</v>
      </c>
      <c r="X19" s="87"/>
      <c r="Y19" s="62"/>
      <c r="Z19" s="61"/>
      <c r="AA19" s="62"/>
      <c r="AB19" s="61"/>
      <c r="AC19" s="62"/>
      <c r="AD19" s="61"/>
      <c r="AE19" s="62"/>
    </row>
    <row r="20" spans="1:31" ht="30" customHeight="1" thickBot="1">
      <c r="A20" s="52"/>
      <c r="B20" s="53" t="s">
        <v>29</v>
      </c>
      <c r="C20" s="53"/>
      <c r="D20" s="454" t="s">
        <v>816</v>
      </c>
      <c r="E20" s="455"/>
      <c r="F20" s="455"/>
      <c r="G20" s="455"/>
      <c r="H20" s="455"/>
      <c r="I20" s="455"/>
      <c r="J20" s="455"/>
      <c r="K20" s="455"/>
      <c r="L20" s="455"/>
      <c r="M20" s="455"/>
      <c r="N20" s="456"/>
      <c r="O20" s="99" t="s">
        <v>797</v>
      </c>
      <c r="P20" s="165">
        <f>SUM(P21:P25)</f>
        <v>2000</v>
      </c>
      <c r="Q20" s="165">
        <f t="shared" ref="Q20:AE20" si="5">SUM(Q21:Q25)</f>
        <v>500</v>
      </c>
      <c r="R20" s="165">
        <f t="shared" si="5"/>
        <v>2000</v>
      </c>
      <c r="S20" s="165">
        <f t="shared" si="5"/>
        <v>500</v>
      </c>
      <c r="T20" s="165">
        <f t="shared" si="5"/>
        <v>2000</v>
      </c>
      <c r="U20" s="165">
        <f t="shared" si="5"/>
        <v>500</v>
      </c>
      <c r="V20" s="165">
        <f t="shared" si="5"/>
        <v>2000</v>
      </c>
      <c r="W20" s="287">
        <f t="shared" si="5"/>
        <v>500</v>
      </c>
      <c r="X20" s="282">
        <f t="shared" si="5"/>
        <v>0</v>
      </c>
      <c r="Y20" s="165">
        <f t="shared" si="5"/>
        <v>0</v>
      </c>
      <c r="Z20" s="165">
        <f t="shared" si="5"/>
        <v>0</v>
      </c>
      <c r="AA20" s="165">
        <f t="shared" si="5"/>
        <v>0</v>
      </c>
      <c r="AB20" s="165">
        <f t="shared" si="5"/>
        <v>0</v>
      </c>
      <c r="AC20" s="165">
        <f t="shared" si="5"/>
        <v>0</v>
      </c>
      <c r="AD20" s="165">
        <f t="shared" si="5"/>
        <v>0</v>
      </c>
      <c r="AE20" s="165">
        <f t="shared" si="5"/>
        <v>0</v>
      </c>
    </row>
    <row r="21" spans="1:31" ht="43.9" thickBot="1">
      <c r="A21" s="52"/>
      <c r="B21" s="52"/>
      <c r="C21" s="52" t="s">
        <v>19</v>
      </c>
      <c r="D21" s="52" t="s">
        <v>817</v>
      </c>
      <c r="E21" s="126"/>
      <c r="F21" s="126"/>
      <c r="G21" s="126"/>
      <c r="H21" s="126"/>
      <c r="I21" s="52"/>
      <c r="J21" s="52"/>
      <c r="K21" s="52"/>
      <c r="L21" s="52"/>
      <c r="M21" s="59" t="s">
        <v>792</v>
      </c>
      <c r="N21" s="59" t="s">
        <v>815</v>
      </c>
      <c r="O21" s="86"/>
      <c r="P21" s="163">
        <v>500</v>
      </c>
      <c r="Q21" s="163">
        <v>0</v>
      </c>
      <c r="R21" s="163">
        <v>500</v>
      </c>
      <c r="S21" s="163">
        <v>0</v>
      </c>
      <c r="T21" s="163">
        <v>500</v>
      </c>
      <c r="U21" s="163">
        <v>0</v>
      </c>
      <c r="V21" s="163">
        <v>500</v>
      </c>
      <c r="W21" s="285">
        <v>0</v>
      </c>
      <c r="X21" s="87"/>
      <c r="Y21" s="62"/>
      <c r="Z21" s="61"/>
      <c r="AA21" s="62"/>
      <c r="AB21" s="61"/>
      <c r="AC21" s="62"/>
      <c r="AD21" s="61"/>
      <c r="AE21" s="62"/>
    </row>
    <row r="22" spans="1:31" ht="29.45" thickBot="1">
      <c r="A22" s="52"/>
      <c r="B22" s="52"/>
      <c r="C22" s="52" t="s">
        <v>23</v>
      </c>
      <c r="D22" s="52" t="s">
        <v>818</v>
      </c>
      <c r="E22" s="126"/>
      <c r="F22" s="126"/>
      <c r="G22" s="127"/>
      <c r="H22" s="127"/>
      <c r="I22" s="52"/>
      <c r="J22" s="52"/>
      <c r="K22" s="52"/>
      <c r="L22" s="52"/>
      <c r="M22" s="59" t="s">
        <v>792</v>
      </c>
      <c r="N22" s="59" t="s">
        <v>815</v>
      </c>
      <c r="O22" s="86"/>
      <c r="P22" s="163">
        <v>0</v>
      </c>
      <c r="Q22" s="163">
        <v>0</v>
      </c>
      <c r="R22" s="163">
        <v>0</v>
      </c>
      <c r="S22" s="163">
        <v>0</v>
      </c>
      <c r="T22" s="163">
        <v>0</v>
      </c>
      <c r="U22" s="163">
        <v>0</v>
      </c>
      <c r="V22" s="163">
        <v>0</v>
      </c>
      <c r="W22" s="285">
        <v>0</v>
      </c>
      <c r="X22" s="87"/>
      <c r="Y22" s="62"/>
      <c r="Z22" s="61"/>
      <c r="AA22" s="62"/>
      <c r="AB22" s="61"/>
      <c r="AC22" s="62"/>
      <c r="AD22" s="61"/>
      <c r="AE22" s="62"/>
    </row>
    <row r="23" spans="1:31" ht="28.9">
      <c r="A23" s="52"/>
      <c r="B23" s="52"/>
      <c r="C23" s="52" t="s">
        <v>25</v>
      </c>
      <c r="D23" s="52" t="s">
        <v>819</v>
      </c>
      <c r="E23" s="126"/>
      <c r="F23" s="126"/>
      <c r="G23" s="126"/>
      <c r="H23" s="126"/>
      <c r="I23" s="52"/>
      <c r="J23" s="52"/>
      <c r="K23" s="52"/>
      <c r="L23" s="52"/>
      <c r="M23" s="59" t="s">
        <v>800</v>
      </c>
      <c r="N23" s="59" t="s">
        <v>815</v>
      </c>
      <c r="O23" s="86"/>
      <c r="P23" s="163">
        <v>1000</v>
      </c>
      <c r="Q23" s="163">
        <v>0</v>
      </c>
      <c r="R23" s="163">
        <v>1000</v>
      </c>
      <c r="S23" s="163">
        <v>0</v>
      </c>
      <c r="T23" s="163">
        <v>1000</v>
      </c>
      <c r="U23" s="163">
        <v>0</v>
      </c>
      <c r="V23" s="163">
        <v>1000</v>
      </c>
      <c r="W23" s="285">
        <v>0</v>
      </c>
      <c r="X23" s="87"/>
      <c r="Y23" s="62"/>
      <c r="Z23" s="61"/>
      <c r="AA23" s="62"/>
      <c r="AB23" s="61"/>
      <c r="AC23" s="62"/>
      <c r="AD23" s="61"/>
      <c r="AE23" s="62"/>
    </row>
    <row r="24" spans="1:31" ht="29.45" thickBot="1">
      <c r="A24" s="52"/>
      <c r="B24" s="52"/>
      <c r="C24" s="52" t="s">
        <v>27</v>
      </c>
      <c r="D24" s="52" t="s">
        <v>820</v>
      </c>
      <c r="E24" s="126"/>
      <c r="F24" s="126"/>
      <c r="G24" s="126"/>
      <c r="H24" s="126"/>
      <c r="I24" s="52"/>
      <c r="J24" s="52"/>
      <c r="K24" s="52"/>
      <c r="L24" s="52"/>
      <c r="M24" s="59" t="s">
        <v>792</v>
      </c>
      <c r="N24" s="59" t="s">
        <v>815</v>
      </c>
      <c r="O24" s="86"/>
      <c r="P24" s="163">
        <v>500</v>
      </c>
      <c r="Q24" s="163">
        <v>0</v>
      </c>
      <c r="R24" s="163">
        <v>500</v>
      </c>
      <c r="S24" s="163">
        <v>0</v>
      </c>
      <c r="T24" s="163">
        <v>500</v>
      </c>
      <c r="U24" s="163">
        <v>0</v>
      </c>
      <c r="V24" s="163">
        <v>500</v>
      </c>
      <c r="W24" s="285">
        <v>0</v>
      </c>
      <c r="X24" s="87"/>
      <c r="Y24" s="62"/>
      <c r="Z24" s="61"/>
      <c r="AA24" s="62"/>
      <c r="AB24" s="61"/>
      <c r="AC24" s="62"/>
      <c r="AD24" s="61"/>
      <c r="AE24" s="62"/>
    </row>
    <row r="25" spans="1:31" ht="43.9" thickBot="1">
      <c r="A25" s="52"/>
      <c r="B25" s="52"/>
      <c r="C25" s="52" t="s">
        <v>226</v>
      </c>
      <c r="D25" s="70" t="s">
        <v>821</v>
      </c>
      <c r="E25" s="126"/>
      <c r="F25" s="126"/>
      <c r="G25" s="126"/>
      <c r="H25" s="126"/>
      <c r="I25" s="52"/>
      <c r="J25" s="52"/>
      <c r="K25" s="52"/>
      <c r="L25" s="52"/>
      <c r="M25" s="59" t="s">
        <v>792</v>
      </c>
      <c r="N25" s="59" t="s">
        <v>815</v>
      </c>
      <c r="O25" s="86"/>
      <c r="P25" s="163">
        <v>0</v>
      </c>
      <c r="Q25" s="163">
        <v>500</v>
      </c>
      <c r="R25" s="163">
        <v>0</v>
      </c>
      <c r="S25" s="163">
        <v>500</v>
      </c>
      <c r="T25" s="163">
        <v>0</v>
      </c>
      <c r="U25" s="163">
        <v>500</v>
      </c>
      <c r="V25" s="163">
        <v>0</v>
      </c>
      <c r="W25" s="285">
        <v>500</v>
      </c>
      <c r="X25" s="87"/>
      <c r="Y25" s="62"/>
      <c r="Z25" s="61"/>
      <c r="AA25" s="62"/>
      <c r="AB25" s="61"/>
      <c r="AC25" s="62"/>
      <c r="AD25" s="61"/>
      <c r="AE25" s="62"/>
    </row>
    <row r="26" spans="1:31" ht="15" thickBot="1">
      <c r="A26" s="52"/>
      <c r="B26" s="53" t="s">
        <v>29</v>
      </c>
      <c r="C26" s="53"/>
      <c r="D26" s="454" t="s">
        <v>822</v>
      </c>
      <c r="E26" s="455"/>
      <c r="F26" s="455"/>
      <c r="G26" s="455"/>
      <c r="H26" s="455"/>
      <c r="I26" s="455"/>
      <c r="J26" s="455"/>
      <c r="K26" s="455"/>
      <c r="L26" s="455"/>
      <c r="M26" s="455"/>
      <c r="N26" s="456"/>
      <c r="O26" s="99" t="s">
        <v>823</v>
      </c>
      <c r="P26" s="165">
        <f>SUM(P27:P30)</f>
        <v>2000</v>
      </c>
      <c r="Q26" s="165">
        <f t="shared" ref="Q26:AE26" si="6">SUM(Q27:Q30)</f>
        <v>0</v>
      </c>
      <c r="R26" s="165">
        <f t="shared" si="6"/>
        <v>2000</v>
      </c>
      <c r="S26" s="165">
        <f t="shared" si="6"/>
        <v>0</v>
      </c>
      <c r="T26" s="165">
        <f t="shared" si="6"/>
        <v>1000</v>
      </c>
      <c r="U26" s="165">
        <f t="shared" si="6"/>
        <v>0</v>
      </c>
      <c r="V26" s="165">
        <f t="shared" si="6"/>
        <v>1000</v>
      </c>
      <c r="W26" s="287">
        <f t="shared" si="6"/>
        <v>0</v>
      </c>
      <c r="X26" s="282">
        <f t="shared" si="6"/>
        <v>0</v>
      </c>
      <c r="Y26" s="165">
        <f t="shared" si="6"/>
        <v>0</v>
      </c>
      <c r="Z26" s="165">
        <f t="shared" si="6"/>
        <v>0</v>
      </c>
      <c r="AA26" s="165">
        <f t="shared" si="6"/>
        <v>0</v>
      </c>
      <c r="AB26" s="165">
        <f t="shared" si="6"/>
        <v>0</v>
      </c>
      <c r="AC26" s="165">
        <f t="shared" si="6"/>
        <v>0</v>
      </c>
      <c r="AD26" s="165">
        <f t="shared" si="6"/>
        <v>0</v>
      </c>
      <c r="AE26" s="165">
        <f t="shared" si="6"/>
        <v>0</v>
      </c>
    </row>
    <row r="27" spans="1:31" ht="29.45" thickBot="1">
      <c r="A27" s="52"/>
      <c r="B27" s="52"/>
      <c r="C27" s="52" t="s">
        <v>19</v>
      </c>
      <c r="D27" s="52" t="s">
        <v>824</v>
      </c>
      <c r="E27" s="126"/>
      <c r="F27" s="126"/>
      <c r="G27" s="127"/>
      <c r="H27" s="127"/>
      <c r="I27" s="52"/>
      <c r="J27" s="52"/>
      <c r="K27" s="52"/>
      <c r="L27" s="52"/>
      <c r="M27" s="59" t="s">
        <v>792</v>
      </c>
      <c r="N27" s="59" t="s">
        <v>815</v>
      </c>
      <c r="O27" s="86"/>
      <c r="P27" s="163">
        <v>1500</v>
      </c>
      <c r="Q27" s="163">
        <v>0</v>
      </c>
      <c r="R27" s="163">
        <v>1500</v>
      </c>
      <c r="S27" s="163">
        <v>0</v>
      </c>
      <c r="T27" s="163">
        <v>500</v>
      </c>
      <c r="U27" s="163">
        <v>0</v>
      </c>
      <c r="V27" s="163">
        <v>500</v>
      </c>
      <c r="W27" s="285">
        <v>0</v>
      </c>
      <c r="X27" s="87"/>
      <c r="Y27" s="62"/>
      <c r="Z27" s="61"/>
      <c r="AA27" s="62"/>
      <c r="AB27" s="61"/>
      <c r="AC27" s="62"/>
      <c r="AD27" s="61"/>
      <c r="AE27" s="62"/>
    </row>
    <row r="28" spans="1:31" ht="29.45" thickBot="1">
      <c r="A28" s="52"/>
      <c r="B28" s="52"/>
      <c r="C28" s="52" t="s">
        <v>23</v>
      </c>
      <c r="D28" s="52" t="s">
        <v>825</v>
      </c>
      <c r="E28" s="126"/>
      <c r="F28" s="126"/>
      <c r="G28" s="127"/>
      <c r="H28" s="127"/>
      <c r="I28" s="52"/>
      <c r="J28" s="52"/>
      <c r="K28" s="52"/>
      <c r="L28" s="52"/>
      <c r="M28" s="59" t="s">
        <v>792</v>
      </c>
      <c r="N28" s="59" t="s">
        <v>815</v>
      </c>
      <c r="O28" s="86"/>
      <c r="P28" s="163">
        <v>500</v>
      </c>
      <c r="Q28" s="163">
        <v>0</v>
      </c>
      <c r="R28" s="163">
        <v>500</v>
      </c>
      <c r="S28" s="163">
        <v>0</v>
      </c>
      <c r="T28" s="163">
        <v>0</v>
      </c>
      <c r="U28" s="163">
        <v>0</v>
      </c>
      <c r="V28" s="163">
        <v>0</v>
      </c>
      <c r="W28" s="285">
        <v>0</v>
      </c>
      <c r="X28" s="87"/>
      <c r="Y28" s="62"/>
      <c r="Z28" s="61"/>
      <c r="AA28" s="62"/>
      <c r="AB28" s="61"/>
      <c r="AC28" s="62"/>
      <c r="AD28" s="61"/>
      <c r="AE28" s="62"/>
    </row>
    <row r="29" spans="1:31" ht="29.45" thickBot="1">
      <c r="A29" s="52"/>
      <c r="B29" s="52"/>
      <c r="C29" s="52" t="s">
        <v>25</v>
      </c>
      <c r="D29" s="52" t="s">
        <v>826</v>
      </c>
      <c r="E29" s="127"/>
      <c r="F29" s="127"/>
      <c r="G29" s="126"/>
      <c r="H29" s="126"/>
      <c r="I29" s="52"/>
      <c r="J29" s="52"/>
      <c r="K29" s="52"/>
      <c r="L29" s="52"/>
      <c r="M29" s="59" t="s">
        <v>792</v>
      </c>
      <c r="N29" s="59" t="s">
        <v>815</v>
      </c>
      <c r="O29" s="86"/>
      <c r="P29" s="163">
        <v>0</v>
      </c>
      <c r="Q29" s="163">
        <v>0</v>
      </c>
      <c r="R29" s="163">
        <v>0</v>
      </c>
      <c r="S29" s="163">
        <v>0</v>
      </c>
      <c r="T29" s="163">
        <v>500</v>
      </c>
      <c r="U29" s="163">
        <v>0</v>
      </c>
      <c r="V29" s="163">
        <v>500</v>
      </c>
      <c r="W29" s="285">
        <v>0</v>
      </c>
      <c r="X29" s="87"/>
      <c r="Y29" s="62"/>
      <c r="Z29" s="61"/>
      <c r="AA29" s="62"/>
      <c r="AB29" s="61"/>
      <c r="AC29" s="62"/>
      <c r="AD29" s="61"/>
      <c r="AE29" s="62"/>
    </row>
    <row r="30" spans="1:31" ht="58.15" thickBot="1">
      <c r="A30" s="52"/>
      <c r="B30" s="52"/>
      <c r="C30" s="52" t="s">
        <v>27</v>
      </c>
      <c r="D30" s="52" t="s">
        <v>827</v>
      </c>
      <c r="E30" s="126"/>
      <c r="F30" s="126"/>
      <c r="G30" s="126"/>
      <c r="H30" s="126"/>
      <c r="I30" s="52"/>
      <c r="J30" s="52"/>
      <c r="K30" s="52"/>
      <c r="L30" s="52"/>
      <c r="M30" s="59" t="s">
        <v>792</v>
      </c>
      <c r="N30" s="59" t="s">
        <v>815</v>
      </c>
      <c r="O30" s="86"/>
      <c r="P30" s="163">
        <v>0</v>
      </c>
      <c r="Q30" s="163">
        <v>0</v>
      </c>
      <c r="R30" s="163">
        <v>0</v>
      </c>
      <c r="S30" s="163">
        <v>0</v>
      </c>
      <c r="T30" s="163">
        <v>0</v>
      </c>
      <c r="U30" s="163">
        <v>0</v>
      </c>
      <c r="V30" s="163">
        <v>0</v>
      </c>
      <c r="W30" s="285">
        <v>0</v>
      </c>
      <c r="X30" s="87"/>
      <c r="Y30" s="62"/>
      <c r="Z30" s="61"/>
      <c r="AA30" s="62"/>
      <c r="AB30" s="61"/>
      <c r="AC30" s="62"/>
      <c r="AD30" s="61"/>
      <c r="AE30" s="62"/>
    </row>
    <row r="31" spans="1:31" ht="36.6" customHeight="1" thickBot="1">
      <c r="A31" s="49" t="s">
        <v>45</v>
      </c>
      <c r="B31" s="50"/>
      <c r="C31" s="50"/>
      <c r="D31" s="543" t="s">
        <v>828</v>
      </c>
      <c r="E31" s="544"/>
      <c r="F31" s="544"/>
      <c r="G31" s="544"/>
      <c r="H31" s="544"/>
      <c r="I31" s="544"/>
      <c r="J31" s="544"/>
      <c r="K31" s="544"/>
      <c r="L31" s="544"/>
      <c r="M31" s="544"/>
      <c r="N31" s="544"/>
      <c r="O31" s="545"/>
      <c r="P31" s="164">
        <f>SUM(P32,P37)</f>
        <v>500</v>
      </c>
      <c r="Q31" s="164">
        <f t="shared" ref="Q31:AE31" si="7">SUM(Q32,Q37)</f>
        <v>0</v>
      </c>
      <c r="R31" s="164">
        <f t="shared" si="7"/>
        <v>500</v>
      </c>
      <c r="S31" s="164">
        <f t="shared" si="7"/>
        <v>0</v>
      </c>
      <c r="T31" s="164">
        <f t="shared" si="7"/>
        <v>500</v>
      </c>
      <c r="U31" s="164">
        <f t="shared" si="7"/>
        <v>0</v>
      </c>
      <c r="V31" s="164">
        <f t="shared" si="7"/>
        <v>500</v>
      </c>
      <c r="W31" s="286">
        <f t="shared" si="7"/>
        <v>0</v>
      </c>
      <c r="X31" s="281">
        <f t="shared" si="7"/>
        <v>0</v>
      </c>
      <c r="Y31" s="164">
        <f t="shared" si="7"/>
        <v>0</v>
      </c>
      <c r="Z31" s="164">
        <f t="shared" si="7"/>
        <v>0</v>
      </c>
      <c r="AA31" s="164">
        <f t="shared" si="7"/>
        <v>0</v>
      </c>
      <c r="AB31" s="164">
        <f t="shared" si="7"/>
        <v>0</v>
      </c>
      <c r="AC31" s="164">
        <f t="shared" si="7"/>
        <v>0</v>
      </c>
      <c r="AD31" s="164">
        <f t="shared" si="7"/>
        <v>0</v>
      </c>
      <c r="AE31" s="164">
        <f t="shared" si="7"/>
        <v>0</v>
      </c>
    </row>
    <row r="32" spans="1:31" ht="15" thickBot="1">
      <c r="A32" s="52"/>
      <c r="B32" s="53" t="s">
        <v>16</v>
      </c>
      <c r="C32" s="76"/>
      <c r="D32" s="454" t="s">
        <v>829</v>
      </c>
      <c r="E32" s="455"/>
      <c r="F32" s="455"/>
      <c r="G32" s="455"/>
      <c r="H32" s="455"/>
      <c r="I32" s="455"/>
      <c r="J32" s="455"/>
      <c r="K32" s="455"/>
      <c r="L32" s="455"/>
      <c r="M32" s="455"/>
      <c r="N32" s="456"/>
      <c r="O32" s="99" t="s">
        <v>830</v>
      </c>
      <c r="P32" s="165">
        <f>SUM(P33:P36)</f>
        <v>0</v>
      </c>
      <c r="Q32" s="165">
        <f t="shared" ref="Q32:AE32" si="8">SUM(Q33:Q36)</f>
        <v>0</v>
      </c>
      <c r="R32" s="165">
        <f t="shared" si="8"/>
        <v>0</v>
      </c>
      <c r="S32" s="165">
        <f t="shared" si="8"/>
        <v>0</v>
      </c>
      <c r="T32" s="165">
        <f t="shared" si="8"/>
        <v>500</v>
      </c>
      <c r="U32" s="165">
        <f t="shared" si="8"/>
        <v>0</v>
      </c>
      <c r="V32" s="165">
        <f t="shared" si="8"/>
        <v>500</v>
      </c>
      <c r="W32" s="287">
        <f t="shared" si="8"/>
        <v>0</v>
      </c>
      <c r="X32" s="282">
        <f t="shared" si="8"/>
        <v>0</v>
      </c>
      <c r="Y32" s="165">
        <f t="shared" si="8"/>
        <v>0</v>
      </c>
      <c r="Z32" s="165">
        <f t="shared" si="8"/>
        <v>0</v>
      </c>
      <c r="AA32" s="165">
        <f t="shared" si="8"/>
        <v>0</v>
      </c>
      <c r="AB32" s="165">
        <f t="shared" si="8"/>
        <v>0</v>
      </c>
      <c r="AC32" s="165">
        <f t="shared" si="8"/>
        <v>0</v>
      </c>
      <c r="AD32" s="165">
        <f t="shared" si="8"/>
        <v>0</v>
      </c>
      <c r="AE32" s="165">
        <f t="shared" si="8"/>
        <v>0</v>
      </c>
    </row>
    <row r="33" spans="1:31" ht="58.15" thickBot="1">
      <c r="A33" s="52"/>
      <c r="B33" s="52"/>
      <c r="C33" s="52" t="s">
        <v>19</v>
      </c>
      <c r="D33" s="52" t="s">
        <v>831</v>
      </c>
      <c r="E33" s="126"/>
      <c r="F33" s="126"/>
      <c r="G33" s="127"/>
      <c r="H33" s="127"/>
      <c r="I33" s="52"/>
      <c r="J33" s="52"/>
      <c r="K33" s="52"/>
      <c r="L33" s="52"/>
      <c r="M33" s="59" t="s">
        <v>792</v>
      </c>
      <c r="N33" s="59" t="s">
        <v>815</v>
      </c>
      <c r="O33" s="86"/>
      <c r="P33" s="163">
        <v>0</v>
      </c>
      <c r="Q33" s="163">
        <v>0</v>
      </c>
      <c r="R33" s="163">
        <v>0</v>
      </c>
      <c r="S33" s="163">
        <v>0</v>
      </c>
      <c r="T33" s="163">
        <v>0</v>
      </c>
      <c r="U33" s="163">
        <v>0</v>
      </c>
      <c r="V33" s="163">
        <v>0</v>
      </c>
      <c r="W33" s="285">
        <v>0</v>
      </c>
      <c r="X33" s="87"/>
      <c r="Y33" s="62"/>
      <c r="Z33" s="61"/>
      <c r="AA33" s="62"/>
      <c r="AB33" s="61"/>
      <c r="AC33" s="62"/>
      <c r="AD33" s="61"/>
      <c r="AE33" s="62"/>
    </row>
    <row r="34" spans="1:31" ht="43.9" thickBot="1">
      <c r="A34" s="52"/>
      <c r="B34" s="52"/>
      <c r="C34" s="52" t="s">
        <v>19</v>
      </c>
      <c r="D34" s="52" t="s">
        <v>832</v>
      </c>
      <c r="E34" s="127"/>
      <c r="F34" s="127"/>
      <c r="G34" s="126"/>
      <c r="H34" s="126"/>
      <c r="I34" s="52"/>
      <c r="J34" s="52"/>
      <c r="K34" s="52"/>
      <c r="L34" s="52"/>
      <c r="M34" s="59" t="s">
        <v>792</v>
      </c>
      <c r="N34" s="59" t="s">
        <v>815</v>
      </c>
      <c r="O34" s="86"/>
      <c r="P34" s="163">
        <v>0</v>
      </c>
      <c r="Q34" s="163">
        <v>0</v>
      </c>
      <c r="R34" s="163">
        <v>0</v>
      </c>
      <c r="S34" s="163">
        <v>0</v>
      </c>
      <c r="T34" s="163">
        <v>500</v>
      </c>
      <c r="U34" s="163">
        <v>0</v>
      </c>
      <c r="V34" s="163">
        <v>500</v>
      </c>
      <c r="W34" s="285">
        <v>0</v>
      </c>
      <c r="X34" s="87"/>
      <c r="Y34" s="62"/>
      <c r="Z34" s="61"/>
      <c r="AA34" s="62"/>
      <c r="AB34" s="61"/>
      <c r="AC34" s="62"/>
      <c r="AD34" s="61"/>
      <c r="AE34" s="62"/>
    </row>
    <row r="35" spans="1:31" ht="58.15" thickBot="1">
      <c r="A35" s="52"/>
      <c r="B35" s="52"/>
      <c r="C35" s="52" t="s">
        <v>23</v>
      </c>
      <c r="D35" s="52" t="s">
        <v>833</v>
      </c>
      <c r="E35" s="127"/>
      <c r="F35" s="126"/>
      <c r="G35" s="126"/>
      <c r="H35" s="127"/>
      <c r="I35" s="52"/>
      <c r="J35" s="52"/>
      <c r="K35" s="52"/>
      <c r="L35" s="52"/>
      <c r="M35" s="59" t="s">
        <v>792</v>
      </c>
      <c r="N35" s="59" t="s">
        <v>815</v>
      </c>
      <c r="O35" s="86"/>
      <c r="P35" s="163">
        <v>0</v>
      </c>
      <c r="Q35" s="163">
        <v>0</v>
      </c>
      <c r="R35" s="163">
        <v>0</v>
      </c>
      <c r="S35" s="163">
        <v>0</v>
      </c>
      <c r="T35" s="163">
        <v>0</v>
      </c>
      <c r="U35" s="163">
        <v>0</v>
      </c>
      <c r="V35" s="163">
        <v>0</v>
      </c>
      <c r="W35" s="285">
        <v>0</v>
      </c>
      <c r="X35" s="87"/>
      <c r="Y35" s="62"/>
      <c r="Z35" s="61"/>
      <c r="AA35" s="62"/>
      <c r="AB35" s="61"/>
      <c r="AC35" s="62"/>
      <c r="AD35" s="61"/>
      <c r="AE35" s="62"/>
    </row>
    <row r="36" spans="1:31" ht="29.45" thickBot="1">
      <c r="A36" s="52"/>
      <c r="B36" s="52"/>
      <c r="C36" s="52" t="s">
        <v>25</v>
      </c>
      <c r="D36" s="52" t="s">
        <v>834</v>
      </c>
      <c r="E36" s="127"/>
      <c r="F36" s="127"/>
      <c r="G36" s="126"/>
      <c r="H36" s="126"/>
      <c r="I36" s="52"/>
      <c r="J36" s="52"/>
      <c r="K36" s="52"/>
      <c r="L36" s="52"/>
      <c r="M36" s="59" t="s">
        <v>792</v>
      </c>
      <c r="N36" s="59" t="s">
        <v>815</v>
      </c>
      <c r="O36" s="86"/>
      <c r="P36" s="163">
        <v>0</v>
      </c>
      <c r="Q36" s="163">
        <v>0</v>
      </c>
      <c r="R36" s="163">
        <v>0</v>
      </c>
      <c r="S36" s="163">
        <v>0</v>
      </c>
      <c r="T36" s="163">
        <v>0</v>
      </c>
      <c r="U36" s="163">
        <v>0</v>
      </c>
      <c r="V36" s="163">
        <v>0</v>
      </c>
      <c r="W36" s="285">
        <v>0</v>
      </c>
      <c r="X36" s="87"/>
      <c r="Y36" s="62"/>
      <c r="Z36" s="61"/>
      <c r="AA36" s="62"/>
      <c r="AB36" s="61"/>
      <c r="AC36" s="62"/>
      <c r="AD36" s="61"/>
      <c r="AE36" s="62"/>
    </row>
    <row r="37" spans="1:31" ht="29.45" thickBot="1">
      <c r="A37" s="52"/>
      <c r="B37" s="53" t="s">
        <v>29</v>
      </c>
      <c r="C37" s="76"/>
      <c r="D37" s="454" t="s">
        <v>835</v>
      </c>
      <c r="E37" s="455"/>
      <c r="F37" s="455"/>
      <c r="G37" s="455"/>
      <c r="H37" s="455"/>
      <c r="I37" s="455"/>
      <c r="J37" s="455"/>
      <c r="K37" s="455"/>
      <c r="L37" s="455"/>
      <c r="M37" s="455"/>
      <c r="N37" s="456"/>
      <c r="O37" s="99" t="s">
        <v>836</v>
      </c>
      <c r="P37" s="165">
        <f>SUM(P38:P40)</f>
        <v>500</v>
      </c>
      <c r="Q37" s="165">
        <f t="shared" ref="Q37:AE37" si="9">SUM(Q38:Q40)</f>
        <v>0</v>
      </c>
      <c r="R37" s="165">
        <f t="shared" si="9"/>
        <v>500</v>
      </c>
      <c r="S37" s="165">
        <f t="shared" si="9"/>
        <v>0</v>
      </c>
      <c r="T37" s="165">
        <f t="shared" si="9"/>
        <v>0</v>
      </c>
      <c r="U37" s="165">
        <f t="shared" si="9"/>
        <v>0</v>
      </c>
      <c r="V37" s="165">
        <f t="shared" si="9"/>
        <v>0</v>
      </c>
      <c r="W37" s="287">
        <f t="shared" si="9"/>
        <v>0</v>
      </c>
      <c r="X37" s="282">
        <f t="shared" si="9"/>
        <v>0</v>
      </c>
      <c r="Y37" s="165">
        <f t="shared" si="9"/>
        <v>0</v>
      </c>
      <c r="Z37" s="165">
        <f t="shared" si="9"/>
        <v>0</v>
      </c>
      <c r="AA37" s="165">
        <f t="shared" si="9"/>
        <v>0</v>
      </c>
      <c r="AB37" s="165">
        <f t="shared" si="9"/>
        <v>0</v>
      </c>
      <c r="AC37" s="165">
        <f t="shared" si="9"/>
        <v>0</v>
      </c>
      <c r="AD37" s="165">
        <f t="shared" si="9"/>
        <v>0</v>
      </c>
      <c r="AE37" s="165">
        <f t="shared" si="9"/>
        <v>0</v>
      </c>
    </row>
    <row r="38" spans="1:31" ht="29.45" thickBot="1">
      <c r="A38" s="52"/>
      <c r="B38" s="52"/>
      <c r="C38" s="52" t="s">
        <v>19</v>
      </c>
      <c r="D38" s="52" t="s">
        <v>837</v>
      </c>
      <c r="E38" s="126"/>
      <c r="F38" s="126"/>
      <c r="G38" s="127"/>
      <c r="H38" s="127"/>
      <c r="I38" s="52"/>
      <c r="J38" s="52"/>
      <c r="K38" s="52"/>
      <c r="L38" s="52"/>
      <c r="M38" s="59" t="s">
        <v>792</v>
      </c>
      <c r="N38" s="59" t="s">
        <v>815</v>
      </c>
      <c r="O38" s="86"/>
      <c r="P38" s="163">
        <v>0</v>
      </c>
      <c r="Q38" s="163">
        <v>0</v>
      </c>
      <c r="R38" s="163">
        <v>0</v>
      </c>
      <c r="S38" s="163">
        <v>0</v>
      </c>
      <c r="T38" s="163">
        <v>0</v>
      </c>
      <c r="U38" s="163">
        <v>0</v>
      </c>
      <c r="V38" s="163">
        <v>0</v>
      </c>
      <c r="W38" s="285">
        <v>0</v>
      </c>
      <c r="X38" s="87"/>
      <c r="Y38" s="62"/>
      <c r="Z38" s="61"/>
      <c r="AA38" s="62"/>
      <c r="AB38" s="61"/>
      <c r="AC38" s="62"/>
      <c r="AD38" s="61"/>
      <c r="AE38" s="62"/>
    </row>
    <row r="39" spans="1:31" ht="43.9" thickBot="1">
      <c r="A39" s="52"/>
      <c r="B39" s="52"/>
      <c r="C39" s="52" t="s">
        <v>23</v>
      </c>
      <c r="D39" s="52" t="s">
        <v>838</v>
      </c>
      <c r="E39" s="127"/>
      <c r="F39" s="127"/>
      <c r="G39" s="126"/>
      <c r="H39" s="126"/>
      <c r="I39" s="52"/>
      <c r="J39" s="52"/>
      <c r="K39" s="52"/>
      <c r="L39" s="52"/>
      <c r="M39" s="59" t="s">
        <v>792</v>
      </c>
      <c r="N39" s="59" t="s">
        <v>815</v>
      </c>
      <c r="O39" s="86"/>
      <c r="P39" s="163">
        <v>0</v>
      </c>
      <c r="Q39" s="163">
        <v>0</v>
      </c>
      <c r="R39" s="163">
        <v>0</v>
      </c>
      <c r="S39" s="163">
        <v>0</v>
      </c>
      <c r="T39" s="163">
        <v>0</v>
      </c>
      <c r="U39" s="163">
        <v>0</v>
      </c>
      <c r="V39" s="163">
        <v>0</v>
      </c>
      <c r="W39" s="285">
        <v>0</v>
      </c>
      <c r="X39" s="87"/>
      <c r="Y39" s="62"/>
      <c r="Z39" s="61"/>
      <c r="AA39" s="62"/>
      <c r="AB39" s="61"/>
      <c r="AC39" s="62"/>
      <c r="AD39" s="61"/>
      <c r="AE39" s="62"/>
    </row>
    <row r="40" spans="1:31" ht="72.599999999999994" thickBot="1">
      <c r="A40" s="52"/>
      <c r="B40" s="52"/>
      <c r="C40" s="52" t="s">
        <v>25</v>
      </c>
      <c r="D40" s="70" t="s">
        <v>839</v>
      </c>
      <c r="E40" s="126"/>
      <c r="F40" s="126"/>
      <c r="G40" s="127"/>
      <c r="H40" s="127"/>
      <c r="I40" s="52"/>
      <c r="J40" s="52"/>
      <c r="K40" s="52"/>
      <c r="L40" s="52"/>
      <c r="M40" s="59" t="s">
        <v>792</v>
      </c>
      <c r="N40" s="59" t="s">
        <v>815</v>
      </c>
      <c r="O40" s="86"/>
      <c r="P40" s="163">
        <v>500</v>
      </c>
      <c r="Q40" s="163">
        <v>0</v>
      </c>
      <c r="R40" s="163">
        <v>500</v>
      </c>
      <c r="S40" s="163">
        <v>0</v>
      </c>
      <c r="T40" s="163">
        <v>0</v>
      </c>
      <c r="U40" s="163">
        <v>0</v>
      </c>
      <c r="V40" s="163">
        <v>0</v>
      </c>
      <c r="W40" s="285">
        <v>0</v>
      </c>
      <c r="X40" s="87"/>
      <c r="Y40" s="62"/>
      <c r="Z40" s="61"/>
      <c r="AA40" s="62"/>
      <c r="AB40" s="61"/>
      <c r="AC40" s="62"/>
      <c r="AD40" s="61"/>
      <c r="AE40" s="62"/>
    </row>
    <row r="41" spans="1:31" ht="15" thickBot="1">
      <c r="A41" s="52"/>
      <c r="B41" s="52"/>
      <c r="C41" s="457"/>
      <c r="D41" s="458"/>
      <c r="E41" s="458"/>
      <c r="F41" s="458"/>
      <c r="G41" s="458"/>
      <c r="H41" s="458"/>
      <c r="I41" s="458"/>
      <c r="J41" s="458"/>
      <c r="K41" s="458"/>
      <c r="L41" s="458"/>
      <c r="M41" s="458"/>
      <c r="N41" s="459"/>
      <c r="O41" s="407"/>
      <c r="P41" s="166">
        <f t="shared" ref="P41:AE41" si="10">SUM(P31,P12,P4)</f>
        <v>180000</v>
      </c>
      <c r="Q41" s="166">
        <f t="shared" si="10"/>
        <v>135250</v>
      </c>
      <c r="R41" s="166">
        <f t="shared" si="10"/>
        <v>212000</v>
      </c>
      <c r="S41" s="166">
        <f t="shared" si="10"/>
        <v>166250</v>
      </c>
      <c r="T41" s="166">
        <f t="shared" si="10"/>
        <v>189000</v>
      </c>
      <c r="U41" s="166">
        <f t="shared" si="10"/>
        <v>160250</v>
      </c>
      <c r="V41" s="166">
        <f t="shared" si="10"/>
        <v>221000</v>
      </c>
      <c r="W41" s="288">
        <f t="shared" si="10"/>
        <v>186250</v>
      </c>
      <c r="X41" s="283">
        <f t="shared" si="10"/>
        <v>0</v>
      </c>
      <c r="Y41" s="166">
        <f t="shared" si="10"/>
        <v>0</v>
      </c>
      <c r="Z41" s="166">
        <f t="shared" si="10"/>
        <v>0</v>
      </c>
      <c r="AA41" s="166">
        <f t="shared" si="10"/>
        <v>0</v>
      </c>
      <c r="AB41" s="166">
        <f t="shared" si="10"/>
        <v>0</v>
      </c>
      <c r="AC41" s="166">
        <f t="shared" si="10"/>
        <v>0</v>
      </c>
      <c r="AD41" s="166">
        <f t="shared" si="10"/>
        <v>0</v>
      </c>
      <c r="AE41" s="166">
        <f t="shared" si="10"/>
        <v>0</v>
      </c>
    </row>
  </sheetData>
  <mergeCells count="31">
    <mergeCell ref="O2:O3"/>
    <mergeCell ref="D4:O4"/>
    <mergeCell ref="D12:O12"/>
    <mergeCell ref="D31:O31"/>
    <mergeCell ref="D37:N37"/>
    <mergeCell ref="C41:N41"/>
    <mergeCell ref="K2:K3"/>
    <mergeCell ref="L2:L3"/>
    <mergeCell ref="M2:M3"/>
    <mergeCell ref="N2:N3"/>
    <mergeCell ref="F2:F3"/>
    <mergeCell ref="G2:G3"/>
    <mergeCell ref="H2:H3"/>
    <mergeCell ref="I2:I3"/>
    <mergeCell ref="J2:J3"/>
    <mergeCell ref="D5:N5"/>
    <mergeCell ref="D9:N9"/>
    <mergeCell ref="D13:N13"/>
    <mergeCell ref="D20:N20"/>
    <mergeCell ref="D26:N26"/>
    <mergeCell ref="D32:N32"/>
    <mergeCell ref="X1:AE1"/>
    <mergeCell ref="A1:D1"/>
    <mergeCell ref="E1:H1"/>
    <mergeCell ref="I1:L1"/>
    <mergeCell ref="P1:W1"/>
    <mergeCell ref="A2:A3"/>
    <mergeCell ref="B2:B3"/>
    <mergeCell ref="C2:C3"/>
    <mergeCell ref="D2:D3"/>
    <mergeCell ref="E2:E3"/>
  </mergeCells>
  <pageMargins left="0.23622047244094491" right="0.23622047244094491" top="0.55118110236220474" bottom="0.35433070866141736" header="0.31496062992125984" footer="0.31496062992125984"/>
  <pageSetup paperSize="8" scale="77"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B12045-9176-4230-BBFD-9448E21B55C7}">
  <sheetPr>
    <tabColor rgb="FF92D050"/>
    <pageSetUpPr fitToPage="1"/>
  </sheetPr>
  <dimension ref="A1:AE33"/>
  <sheetViews>
    <sheetView topLeftCell="A6" zoomScaleNormal="100" workbookViewId="0">
      <selection activeCell="O30" sqref="O30"/>
    </sheetView>
  </sheetViews>
  <sheetFormatPr defaultColWidth="9.140625" defaultRowHeight="14.45"/>
  <cols>
    <col min="1" max="1" width="7" style="1" customWidth="1"/>
    <col min="2" max="2" width="6.7109375" style="1" customWidth="1"/>
    <col min="3" max="3" width="7.28515625" style="1" customWidth="1"/>
    <col min="4" max="4" width="32.7109375" style="1" customWidth="1"/>
    <col min="5" max="12" width="5.7109375" style="1" customWidth="1"/>
    <col min="13" max="13" width="8.7109375" style="1" customWidth="1"/>
    <col min="14" max="14" width="8.85546875" style="1" customWidth="1"/>
    <col min="15" max="15" width="11.7109375" style="15" bestFit="1" customWidth="1"/>
    <col min="16" max="16" width="13.28515625" style="15" customWidth="1"/>
    <col min="17" max="17" width="11.7109375" style="15" bestFit="1" customWidth="1"/>
    <col min="18" max="18" width="15" style="15" customWidth="1"/>
    <col min="19" max="22" width="11.7109375" style="15" bestFit="1" customWidth="1"/>
    <col min="23" max="30" width="9.7109375" style="15" customWidth="1"/>
    <col min="31" max="16384" width="9.140625" style="1"/>
  </cols>
  <sheetData>
    <row r="1" spans="1:30" ht="54" customHeight="1" thickBot="1">
      <c r="A1" s="480" t="s">
        <v>840</v>
      </c>
      <c r="B1" s="480"/>
      <c r="C1" s="480"/>
      <c r="D1" s="480"/>
      <c r="E1" s="481" t="s">
        <v>1</v>
      </c>
      <c r="F1" s="481"/>
      <c r="G1" s="481"/>
      <c r="H1" s="481"/>
      <c r="I1" s="481" t="s">
        <v>2</v>
      </c>
      <c r="J1" s="481"/>
      <c r="K1" s="481"/>
      <c r="L1" s="481"/>
      <c r="M1" s="39"/>
      <c r="N1" s="3"/>
      <c r="O1" s="478" t="s">
        <v>3</v>
      </c>
      <c r="P1" s="478"/>
      <c r="Q1" s="478"/>
      <c r="R1" s="478"/>
      <c r="S1" s="478"/>
      <c r="T1" s="478"/>
      <c r="U1" s="478"/>
      <c r="V1" s="567"/>
      <c r="W1" s="566" t="s">
        <v>4</v>
      </c>
      <c r="X1" s="478"/>
      <c r="Y1" s="478"/>
      <c r="Z1" s="478"/>
      <c r="AA1" s="478"/>
      <c r="AB1" s="478"/>
      <c r="AC1" s="478"/>
      <c r="AD1" s="478"/>
    </row>
    <row r="2" spans="1:30" ht="43.9" thickBot="1">
      <c r="A2" s="2" t="s">
        <v>5</v>
      </c>
      <c r="B2" s="2" t="s">
        <v>6</v>
      </c>
      <c r="C2" s="2" t="s">
        <v>7</v>
      </c>
      <c r="D2" s="2" t="s">
        <v>8</v>
      </c>
      <c r="E2" s="3">
        <v>2025</v>
      </c>
      <c r="F2" s="3">
        <v>2026</v>
      </c>
      <c r="G2" s="3">
        <v>2027</v>
      </c>
      <c r="H2" s="3">
        <v>2028</v>
      </c>
      <c r="I2" s="3">
        <v>2025</v>
      </c>
      <c r="J2" s="3">
        <v>2026</v>
      </c>
      <c r="K2" s="3">
        <v>2027</v>
      </c>
      <c r="L2" s="3">
        <v>2028</v>
      </c>
      <c r="M2" s="3" t="s">
        <v>9</v>
      </c>
      <c r="N2" s="3" t="s">
        <v>55</v>
      </c>
      <c r="O2" s="16" t="s">
        <v>448</v>
      </c>
      <c r="P2" s="298" t="s">
        <v>449</v>
      </c>
      <c r="Q2" s="16" t="s">
        <v>450</v>
      </c>
      <c r="R2" s="298" t="s">
        <v>451</v>
      </c>
      <c r="S2" s="16" t="s">
        <v>452</v>
      </c>
      <c r="T2" s="298" t="s">
        <v>453</v>
      </c>
      <c r="U2" s="16" t="s">
        <v>454</v>
      </c>
      <c r="V2" s="299" t="s">
        <v>455</v>
      </c>
      <c r="W2" s="265" t="s">
        <v>448</v>
      </c>
      <c r="X2" s="17" t="s">
        <v>449</v>
      </c>
      <c r="Y2" s="16" t="s">
        <v>450</v>
      </c>
      <c r="Z2" s="17" t="s">
        <v>451</v>
      </c>
      <c r="AA2" s="16" t="s">
        <v>452</v>
      </c>
      <c r="AB2" s="17" t="s">
        <v>453</v>
      </c>
      <c r="AC2" s="16" t="s">
        <v>454</v>
      </c>
      <c r="AD2" s="17" t="s">
        <v>455</v>
      </c>
    </row>
    <row r="3" spans="1:30" ht="15" thickBot="1">
      <c r="A3" s="11" t="s">
        <v>322</v>
      </c>
      <c r="B3" s="11"/>
      <c r="C3" s="12"/>
      <c r="D3" s="581" t="s">
        <v>841</v>
      </c>
      <c r="E3" s="582"/>
      <c r="F3" s="582"/>
      <c r="G3" s="582"/>
      <c r="H3" s="582"/>
      <c r="I3" s="582"/>
      <c r="J3" s="582"/>
      <c r="K3" s="582"/>
      <c r="L3" s="582"/>
      <c r="M3" s="582"/>
      <c r="N3" s="583"/>
      <c r="O3" s="35">
        <f>O4+O19+O22+O14</f>
        <v>707248.81</v>
      </c>
      <c r="P3" s="305">
        <f t="shared" ref="P3:AD3" si="0">P4+P19+P22+P14</f>
        <v>1061783.75</v>
      </c>
      <c r="Q3" s="35">
        <f t="shared" si="0"/>
        <v>729367.06</v>
      </c>
      <c r="R3" s="305">
        <f t="shared" si="0"/>
        <v>1095000</v>
      </c>
      <c r="S3" s="35">
        <f t="shared" si="0"/>
        <v>759700</v>
      </c>
      <c r="T3" s="305">
        <f t="shared" si="0"/>
        <v>1120000</v>
      </c>
      <c r="U3" s="35">
        <f t="shared" si="0"/>
        <v>775200</v>
      </c>
      <c r="V3" s="306">
        <f t="shared" si="0"/>
        <v>1148000</v>
      </c>
      <c r="W3" s="305">
        <f t="shared" si="0"/>
        <v>0</v>
      </c>
      <c r="X3" s="35">
        <f t="shared" si="0"/>
        <v>0</v>
      </c>
      <c r="Y3" s="35">
        <f t="shared" si="0"/>
        <v>0</v>
      </c>
      <c r="Z3" s="35">
        <f t="shared" si="0"/>
        <v>0</v>
      </c>
      <c r="AA3" s="35">
        <f t="shared" si="0"/>
        <v>0</v>
      </c>
      <c r="AB3" s="35">
        <f t="shared" si="0"/>
        <v>0</v>
      </c>
      <c r="AC3" s="35">
        <f t="shared" si="0"/>
        <v>0</v>
      </c>
      <c r="AD3" s="307">
        <f t="shared" si="0"/>
        <v>0</v>
      </c>
    </row>
    <row r="4" spans="1:30" ht="15" thickBot="1">
      <c r="A4" s="9"/>
      <c r="B4" s="13" t="s">
        <v>323</v>
      </c>
      <c r="C4" s="41"/>
      <c r="D4" s="584" t="s">
        <v>842</v>
      </c>
      <c r="E4" s="585"/>
      <c r="F4" s="585"/>
      <c r="G4" s="585"/>
      <c r="H4" s="585"/>
      <c r="I4" s="585"/>
      <c r="J4" s="585"/>
      <c r="K4" s="585"/>
      <c r="L4" s="585"/>
      <c r="M4" s="585"/>
      <c r="N4" s="586"/>
      <c r="O4" s="34">
        <f>SUM(O5:O13)</f>
        <v>170700</v>
      </c>
      <c r="P4" s="295">
        <f t="shared" ref="P4:AD4" si="1">SUM(P5:P13)</f>
        <v>0</v>
      </c>
      <c r="Q4" s="34">
        <f t="shared" si="1"/>
        <v>176700</v>
      </c>
      <c r="R4" s="295">
        <f t="shared" si="1"/>
        <v>0</v>
      </c>
      <c r="S4" s="34">
        <f t="shared" si="1"/>
        <v>175700</v>
      </c>
      <c r="T4" s="295">
        <f t="shared" si="1"/>
        <v>0</v>
      </c>
      <c r="U4" s="34">
        <f t="shared" si="1"/>
        <v>180700</v>
      </c>
      <c r="V4" s="300">
        <f t="shared" si="1"/>
        <v>0</v>
      </c>
      <c r="W4" s="295">
        <f t="shared" si="1"/>
        <v>0</v>
      </c>
      <c r="X4" s="34">
        <f t="shared" si="1"/>
        <v>0</v>
      </c>
      <c r="Y4" s="34">
        <f t="shared" si="1"/>
        <v>0</v>
      </c>
      <c r="Z4" s="34">
        <f t="shared" si="1"/>
        <v>0</v>
      </c>
      <c r="AA4" s="34">
        <f t="shared" si="1"/>
        <v>0</v>
      </c>
      <c r="AB4" s="34">
        <f t="shared" si="1"/>
        <v>0</v>
      </c>
      <c r="AC4" s="34">
        <f t="shared" si="1"/>
        <v>0</v>
      </c>
      <c r="AD4" s="308">
        <f t="shared" si="1"/>
        <v>0</v>
      </c>
    </row>
    <row r="5" spans="1:30" ht="15" thickBot="1">
      <c r="A5" s="9"/>
      <c r="B5" s="9"/>
      <c r="C5" s="7" t="s">
        <v>19</v>
      </c>
      <c r="D5" s="32" t="s">
        <v>843</v>
      </c>
      <c r="E5" s="36"/>
      <c r="F5" s="36"/>
      <c r="G5" s="36"/>
      <c r="H5" s="36"/>
      <c r="I5" s="7"/>
      <c r="J5" s="7"/>
      <c r="K5" s="7"/>
      <c r="L5" s="7"/>
      <c r="M5" s="7"/>
      <c r="N5" s="7" t="s">
        <v>22</v>
      </c>
      <c r="O5" s="20">
        <v>15000</v>
      </c>
      <c r="P5" s="447">
        <v>0</v>
      </c>
      <c r="Q5" s="20">
        <v>16000</v>
      </c>
      <c r="R5" s="447">
        <v>0</v>
      </c>
      <c r="S5" s="20">
        <v>17000</v>
      </c>
      <c r="T5" s="447">
        <v>0</v>
      </c>
      <c r="U5" s="20">
        <v>18000</v>
      </c>
      <c r="V5" s="448">
        <v>0</v>
      </c>
      <c r="W5" s="296"/>
      <c r="X5" s="21"/>
      <c r="Y5" s="20"/>
      <c r="Z5" s="21"/>
      <c r="AA5" s="20"/>
      <c r="AB5" s="21"/>
      <c r="AC5" s="20"/>
      <c r="AD5" s="21"/>
    </row>
    <row r="6" spans="1:30" ht="15" thickBot="1">
      <c r="A6" s="9"/>
      <c r="B6" s="9"/>
      <c r="C6" s="7" t="s">
        <v>23</v>
      </c>
      <c r="D6" s="32" t="s">
        <v>844</v>
      </c>
      <c r="E6" s="36"/>
      <c r="F6" s="36"/>
      <c r="G6" s="36"/>
      <c r="H6" s="36"/>
      <c r="I6" s="7"/>
      <c r="J6" s="7"/>
      <c r="K6" s="7"/>
      <c r="L6" s="7"/>
      <c r="M6" s="7"/>
      <c r="N6" s="7" t="s">
        <v>845</v>
      </c>
      <c r="O6" s="20">
        <v>30000</v>
      </c>
      <c r="P6" s="447">
        <v>0</v>
      </c>
      <c r="Q6" s="20">
        <v>32500</v>
      </c>
      <c r="R6" s="21">
        <v>0</v>
      </c>
      <c r="S6" s="20">
        <v>35000</v>
      </c>
      <c r="T6" s="447">
        <v>0</v>
      </c>
      <c r="U6" s="20">
        <v>37500</v>
      </c>
      <c r="V6" s="448">
        <v>0</v>
      </c>
      <c r="W6" s="296"/>
      <c r="X6" s="21"/>
      <c r="Y6" s="20"/>
      <c r="Z6" s="21"/>
      <c r="AA6" s="20"/>
      <c r="AB6" s="21"/>
      <c r="AC6" s="20"/>
      <c r="AD6" s="21"/>
    </row>
    <row r="7" spans="1:30" ht="15" thickBot="1">
      <c r="A7" s="9"/>
      <c r="B7" s="9"/>
      <c r="C7" s="7" t="s">
        <v>25</v>
      </c>
      <c r="D7" s="32" t="s">
        <v>846</v>
      </c>
      <c r="E7" s="36"/>
      <c r="F7" s="36"/>
      <c r="G7" s="36"/>
      <c r="H7" s="36"/>
      <c r="I7" s="7"/>
      <c r="J7" s="7"/>
      <c r="K7" s="7"/>
      <c r="L7" s="7"/>
      <c r="M7" s="7"/>
      <c r="N7" s="7" t="s">
        <v>847</v>
      </c>
      <c r="O7" s="20">
        <v>20000</v>
      </c>
      <c r="P7" s="447">
        <v>0</v>
      </c>
      <c r="Q7" s="20">
        <v>15000</v>
      </c>
      <c r="R7" s="21">
        <v>0</v>
      </c>
      <c r="S7" s="20">
        <v>15000</v>
      </c>
      <c r="T7" s="447">
        <v>0</v>
      </c>
      <c r="U7" s="20">
        <v>15000</v>
      </c>
      <c r="V7" s="448">
        <v>0</v>
      </c>
      <c r="W7" s="296"/>
      <c r="X7" s="21"/>
      <c r="Y7" s="20"/>
      <c r="Z7" s="21"/>
      <c r="AA7" s="20"/>
      <c r="AB7" s="21"/>
      <c r="AC7" s="20"/>
      <c r="AD7" s="21"/>
    </row>
    <row r="8" spans="1:30" ht="15" thickBot="1">
      <c r="A8" s="9"/>
      <c r="B8" s="9"/>
      <c r="C8" s="7" t="s">
        <v>27</v>
      </c>
      <c r="D8" s="32" t="s">
        <v>848</v>
      </c>
      <c r="E8" s="36"/>
      <c r="F8" s="36"/>
      <c r="G8" s="36"/>
      <c r="H8" s="36"/>
      <c r="I8" s="7"/>
      <c r="J8" s="7"/>
      <c r="K8" s="7"/>
      <c r="L8" s="7"/>
      <c r="M8" s="7"/>
      <c r="N8" s="7" t="s">
        <v>849</v>
      </c>
      <c r="O8" s="20">
        <v>19200</v>
      </c>
      <c r="P8" s="447">
        <v>0</v>
      </c>
      <c r="Q8" s="20">
        <v>19200</v>
      </c>
      <c r="R8" s="21">
        <v>0</v>
      </c>
      <c r="S8" s="20">
        <v>19200</v>
      </c>
      <c r="T8" s="447">
        <v>0</v>
      </c>
      <c r="U8" s="20">
        <v>19200</v>
      </c>
      <c r="V8" s="448">
        <v>0</v>
      </c>
      <c r="W8" s="296"/>
      <c r="X8" s="21"/>
      <c r="Y8" s="20"/>
      <c r="Z8" s="21"/>
      <c r="AA8" s="20"/>
      <c r="AB8" s="21"/>
      <c r="AC8" s="20"/>
      <c r="AD8" s="21"/>
    </row>
    <row r="9" spans="1:30" ht="15" thickBot="1">
      <c r="A9" s="9"/>
      <c r="B9" s="9"/>
      <c r="C9" s="7" t="s">
        <v>226</v>
      </c>
      <c r="D9" s="32" t="s">
        <v>850</v>
      </c>
      <c r="E9" s="36"/>
      <c r="F9" s="36"/>
      <c r="G9" s="36"/>
      <c r="H9" s="36"/>
      <c r="I9" s="7"/>
      <c r="J9" s="7"/>
      <c r="K9" s="7"/>
      <c r="L9" s="7"/>
      <c r="M9" s="7"/>
      <c r="N9" s="7" t="s">
        <v>849</v>
      </c>
      <c r="O9" s="20">
        <v>6500</v>
      </c>
      <c r="P9" s="447">
        <v>0</v>
      </c>
      <c r="Q9" s="20">
        <v>6500</v>
      </c>
      <c r="R9" s="447">
        <v>0</v>
      </c>
      <c r="S9" s="20">
        <v>6500</v>
      </c>
      <c r="T9" s="447">
        <v>0</v>
      </c>
      <c r="U9" s="20">
        <v>6500</v>
      </c>
      <c r="V9" s="449">
        <v>0</v>
      </c>
      <c r="W9" s="404"/>
      <c r="X9" s="21"/>
      <c r="Y9" s="20"/>
      <c r="Z9" s="21"/>
      <c r="AA9" s="20"/>
      <c r="AB9" s="21"/>
      <c r="AC9" s="20"/>
      <c r="AD9" s="21"/>
    </row>
    <row r="10" spans="1:30" ht="15" thickBot="1">
      <c r="A10" s="9"/>
      <c r="B10" s="9"/>
      <c r="C10" s="7" t="s">
        <v>347</v>
      </c>
      <c r="D10" s="32" t="s">
        <v>851</v>
      </c>
      <c r="E10" s="36"/>
      <c r="F10" s="36"/>
      <c r="G10" s="36"/>
      <c r="H10" s="36"/>
      <c r="I10" s="7"/>
      <c r="J10" s="7"/>
      <c r="K10" s="7"/>
      <c r="L10" s="7"/>
      <c r="M10" s="7"/>
      <c r="N10" s="7" t="s">
        <v>444</v>
      </c>
      <c r="O10" s="20">
        <v>15000</v>
      </c>
      <c r="P10" s="447">
        <v>0</v>
      </c>
      <c r="Q10" s="20">
        <v>24000</v>
      </c>
      <c r="R10" s="21">
        <v>0</v>
      </c>
      <c r="S10" s="20">
        <v>15000</v>
      </c>
      <c r="T10" s="447">
        <v>0</v>
      </c>
      <c r="U10" s="20">
        <v>15000</v>
      </c>
      <c r="V10" s="448">
        <v>0</v>
      </c>
      <c r="W10" s="296"/>
      <c r="X10" s="21"/>
      <c r="Y10" s="20"/>
      <c r="Z10" s="21"/>
      <c r="AA10" s="20"/>
      <c r="AB10" s="21"/>
      <c r="AC10" s="20"/>
      <c r="AD10" s="21"/>
    </row>
    <row r="11" spans="1:30" ht="29.45" thickBot="1">
      <c r="A11" s="9"/>
      <c r="B11" s="9"/>
      <c r="C11" s="7" t="s">
        <v>430</v>
      </c>
      <c r="D11" s="32" t="s">
        <v>852</v>
      </c>
      <c r="E11" s="36"/>
      <c r="F11" s="36"/>
      <c r="G11" s="36"/>
      <c r="H11" s="36"/>
      <c r="I11" s="7"/>
      <c r="J11" s="7"/>
      <c r="K11" s="7"/>
      <c r="L11" s="7"/>
      <c r="M11" s="7"/>
      <c r="N11" s="7" t="s">
        <v>853</v>
      </c>
      <c r="O11" s="20">
        <v>15000</v>
      </c>
      <c r="P11" s="447">
        <v>0</v>
      </c>
      <c r="Q11" s="20">
        <v>12000</v>
      </c>
      <c r="R11" s="21">
        <v>0</v>
      </c>
      <c r="S11" s="20">
        <v>12000</v>
      </c>
      <c r="T11" s="447">
        <v>0</v>
      </c>
      <c r="U11" s="20">
        <v>12000</v>
      </c>
      <c r="V11" s="448">
        <v>0</v>
      </c>
      <c r="W11" s="296"/>
      <c r="X11" s="21"/>
      <c r="Y11" s="20"/>
      <c r="Z11" s="21"/>
      <c r="AA11" s="20"/>
      <c r="AB11" s="21"/>
      <c r="AC11" s="20"/>
      <c r="AD11" s="21"/>
    </row>
    <row r="12" spans="1:30" ht="15" thickBot="1">
      <c r="A12" s="9"/>
      <c r="B12" s="9"/>
      <c r="C12" s="7" t="s">
        <v>854</v>
      </c>
      <c r="D12" s="32" t="s">
        <v>855</v>
      </c>
      <c r="E12" s="36"/>
      <c r="F12" s="36"/>
      <c r="G12" s="36"/>
      <c r="H12" s="36"/>
      <c r="I12" s="7"/>
      <c r="J12" s="7"/>
      <c r="K12" s="7"/>
      <c r="L12" s="7"/>
      <c r="M12" s="7"/>
      <c r="N12" s="7" t="s">
        <v>856</v>
      </c>
      <c r="O12" s="20">
        <v>15000</v>
      </c>
      <c r="P12" s="447">
        <v>0</v>
      </c>
      <c r="Q12" s="20">
        <v>16500</v>
      </c>
      <c r="R12" s="21">
        <v>0</v>
      </c>
      <c r="S12" s="20">
        <v>18000</v>
      </c>
      <c r="T12" s="447">
        <v>0</v>
      </c>
      <c r="U12" s="20">
        <v>19500</v>
      </c>
      <c r="V12" s="448">
        <v>0</v>
      </c>
      <c r="W12" s="296"/>
      <c r="X12" s="21"/>
      <c r="Y12" s="20"/>
      <c r="Z12" s="21"/>
      <c r="AA12" s="20"/>
      <c r="AB12" s="21"/>
      <c r="AC12" s="20"/>
      <c r="AD12" s="21"/>
    </row>
    <row r="13" spans="1:30">
      <c r="A13" s="9"/>
      <c r="B13" s="9"/>
      <c r="C13" s="7" t="s">
        <v>857</v>
      </c>
      <c r="D13" s="133" t="s">
        <v>858</v>
      </c>
      <c r="E13" s="36"/>
      <c r="F13" s="36"/>
      <c r="G13" s="36"/>
      <c r="H13" s="36"/>
      <c r="I13" s="7"/>
      <c r="J13" s="7"/>
      <c r="K13" s="7"/>
      <c r="L13" s="7"/>
      <c r="M13" s="7"/>
      <c r="N13" s="7" t="s">
        <v>22</v>
      </c>
      <c r="O13" s="20">
        <v>35000</v>
      </c>
      <c r="P13" s="447">
        <v>0</v>
      </c>
      <c r="Q13" s="20">
        <v>35000</v>
      </c>
      <c r="R13" s="447">
        <v>0</v>
      </c>
      <c r="S13" s="20">
        <v>38000</v>
      </c>
      <c r="T13" s="447">
        <v>0</v>
      </c>
      <c r="U13" s="20">
        <v>38000</v>
      </c>
      <c r="V13" s="448">
        <v>0</v>
      </c>
      <c r="W13" s="296"/>
      <c r="X13" s="21"/>
      <c r="Y13" s="20"/>
      <c r="Z13" s="21"/>
      <c r="AA13" s="20"/>
      <c r="AB13" s="21"/>
      <c r="AC13" s="20"/>
      <c r="AD13" s="21"/>
    </row>
    <row r="14" spans="1:30" ht="15" thickBot="1">
      <c r="A14" s="9"/>
      <c r="B14" s="13" t="s">
        <v>366</v>
      </c>
      <c r="C14" s="41"/>
      <c r="D14" s="584" t="s">
        <v>859</v>
      </c>
      <c r="E14" s="585"/>
      <c r="F14" s="585"/>
      <c r="G14" s="585"/>
      <c r="H14" s="585"/>
      <c r="I14" s="585"/>
      <c r="J14" s="585"/>
      <c r="K14" s="585"/>
      <c r="L14" s="585"/>
      <c r="M14" s="585"/>
      <c r="N14" s="586"/>
      <c r="O14" s="34">
        <f>SUM(O15:O18)</f>
        <v>12000</v>
      </c>
      <c r="P14" s="295">
        <f t="shared" ref="P14:AD14" si="2">SUM(P15:P18)</f>
        <v>0</v>
      </c>
      <c r="Q14" s="34">
        <f t="shared" si="2"/>
        <v>13500</v>
      </c>
      <c r="R14" s="295">
        <f t="shared" si="2"/>
        <v>0</v>
      </c>
      <c r="S14" s="34">
        <f t="shared" si="2"/>
        <v>14000</v>
      </c>
      <c r="T14" s="295">
        <f t="shared" si="2"/>
        <v>0</v>
      </c>
      <c r="U14" s="34">
        <f t="shared" si="2"/>
        <v>14500</v>
      </c>
      <c r="V14" s="300">
        <f t="shared" si="2"/>
        <v>0</v>
      </c>
      <c r="W14" s="295">
        <f t="shared" si="2"/>
        <v>0</v>
      </c>
      <c r="X14" s="34">
        <f t="shared" si="2"/>
        <v>0</v>
      </c>
      <c r="Y14" s="34">
        <f t="shared" si="2"/>
        <v>0</v>
      </c>
      <c r="Z14" s="34">
        <f t="shared" si="2"/>
        <v>0</v>
      </c>
      <c r="AA14" s="34">
        <f t="shared" si="2"/>
        <v>0</v>
      </c>
      <c r="AB14" s="34">
        <f t="shared" si="2"/>
        <v>0</v>
      </c>
      <c r="AC14" s="34">
        <f t="shared" si="2"/>
        <v>0</v>
      </c>
      <c r="AD14" s="308">
        <f t="shared" si="2"/>
        <v>0</v>
      </c>
    </row>
    <row r="15" spans="1:30">
      <c r="A15" s="9"/>
      <c r="B15" s="9"/>
      <c r="C15" s="7" t="s">
        <v>19</v>
      </c>
      <c r="D15" s="133" t="s">
        <v>860</v>
      </c>
      <c r="E15" s="36"/>
      <c r="F15" s="36"/>
      <c r="G15" s="36"/>
      <c r="H15" s="36"/>
      <c r="I15" s="7"/>
      <c r="J15" s="7"/>
      <c r="K15" s="7"/>
      <c r="L15" s="7"/>
      <c r="M15" s="7"/>
      <c r="N15" s="7" t="s">
        <v>861</v>
      </c>
      <c r="O15" s="20">
        <v>0</v>
      </c>
      <c r="P15" s="447">
        <v>0</v>
      </c>
      <c r="Q15" s="20">
        <v>1000</v>
      </c>
      <c r="R15" s="447">
        <v>0</v>
      </c>
      <c r="S15" s="20">
        <v>1000</v>
      </c>
      <c r="T15" s="447">
        <v>0</v>
      </c>
      <c r="U15" s="20">
        <v>1000</v>
      </c>
      <c r="V15" s="448">
        <v>0</v>
      </c>
      <c r="W15" s="296"/>
      <c r="X15" s="21"/>
      <c r="Y15" s="20"/>
      <c r="Z15" s="21"/>
      <c r="AA15" s="20"/>
      <c r="AB15" s="21"/>
      <c r="AC15" s="20"/>
      <c r="AD15" s="21"/>
    </row>
    <row r="16" spans="1:30">
      <c r="A16" s="9"/>
      <c r="B16" s="9"/>
      <c r="C16" s="7" t="s">
        <v>23</v>
      </c>
      <c r="D16" s="133" t="s">
        <v>862</v>
      </c>
      <c r="E16" s="36"/>
      <c r="F16" s="36"/>
      <c r="G16" s="36"/>
      <c r="H16" s="36"/>
      <c r="I16" s="7"/>
      <c r="J16" s="7"/>
      <c r="K16" s="7"/>
      <c r="L16" s="7"/>
      <c r="M16" s="7"/>
      <c r="N16" s="7" t="s">
        <v>861</v>
      </c>
      <c r="O16" s="20">
        <v>5000</v>
      </c>
      <c r="P16" s="447">
        <v>0</v>
      </c>
      <c r="Q16" s="20">
        <v>5500</v>
      </c>
      <c r="R16" s="447">
        <v>0</v>
      </c>
      <c r="S16" s="20">
        <v>6000</v>
      </c>
      <c r="T16" s="447">
        <v>0</v>
      </c>
      <c r="U16" s="20">
        <v>6500</v>
      </c>
      <c r="V16" s="448">
        <v>0</v>
      </c>
      <c r="W16" s="296"/>
      <c r="X16" s="21"/>
      <c r="Y16" s="20"/>
      <c r="Z16" s="21"/>
      <c r="AA16" s="20"/>
      <c r="AB16" s="21"/>
      <c r="AC16" s="20"/>
      <c r="AD16" s="21"/>
    </row>
    <row r="17" spans="1:30">
      <c r="A17" s="9"/>
      <c r="B17" s="9"/>
      <c r="C17" s="7" t="s">
        <v>25</v>
      </c>
      <c r="D17" s="133" t="s">
        <v>863</v>
      </c>
      <c r="E17" s="36"/>
      <c r="F17" s="36"/>
      <c r="G17" s="36"/>
      <c r="H17" s="36"/>
      <c r="I17" s="7"/>
      <c r="J17" s="7"/>
      <c r="K17" s="7"/>
      <c r="L17" s="7"/>
      <c r="M17" s="7"/>
      <c r="N17" s="7" t="s">
        <v>861</v>
      </c>
      <c r="O17" s="20">
        <v>3000</v>
      </c>
      <c r="P17" s="447">
        <v>0</v>
      </c>
      <c r="Q17" s="20">
        <v>3000</v>
      </c>
      <c r="R17" s="21">
        <v>0</v>
      </c>
      <c r="S17" s="20">
        <v>3000</v>
      </c>
      <c r="T17" s="447">
        <v>0</v>
      </c>
      <c r="U17" s="20">
        <v>3000</v>
      </c>
      <c r="V17" s="448">
        <v>0</v>
      </c>
      <c r="W17" s="296"/>
      <c r="X17" s="21"/>
      <c r="Y17" s="20"/>
      <c r="Z17" s="21"/>
      <c r="AA17" s="20"/>
      <c r="AB17" s="21"/>
      <c r="AC17" s="20"/>
      <c r="AD17" s="21"/>
    </row>
    <row r="18" spans="1:30" ht="28.9">
      <c r="A18" s="9"/>
      <c r="B18" s="9"/>
      <c r="C18" s="7" t="s">
        <v>27</v>
      </c>
      <c r="D18" s="133" t="s">
        <v>864</v>
      </c>
      <c r="E18" s="36"/>
      <c r="F18" s="36"/>
      <c r="G18" s="36"/>
      <c r="H18" s="36"/>
      <c r="I18" s="7"/>
      <c r="J18" s="7"/>
      <c r="K18" s="7"/>
      <c r="L18" s="7"/>
      <c r="M18" s="7"/>
      <c r="N18" s="7" t="s">
        <v>861</v>
      </c>
      <c r="O18" s="20">
        <v>4000</v>
      </c>
      <c r="P18" s="447">
        <v>0</v>
      </c>
      <c r="Q18" s="20">
        <v>4000</v>
      </c>
      <c r="R18" s="21">
        <v>0</v>
      </c>
      <c r="S18" s="20">
        <v>4000</v>
      </c>
      <c r="T18" s="447">
        <v>0</v>
      </c>
      <c r="U18" s="20">
        <v>4000</v>
      </c>
      <c r="V18" s="448">
        <v>0</v>
      </c>
      <c r="W18" s="296"/>
      <c r="X18" s="21"/>
      <c r="Y18" s="20"/>
      <c r="Z18" s="21"/>
      <c r="AA18" s="20"/>
      <c r="AB18" s="21"/>
      <c r="AC18" s="20"/>
      <c r="AD18" s="21"/>
    </row>
    <row r="19" spans="1:30" ht="15" thickBot="1">
      <c r="A19" s="9"/>
      <c r="B19" s="13" t="s">
        <v>369</v>
      </c>
      <c r="C19" s="41"/>
      <c r="D19" s="584" t="s">
        <v>865</v>
      </c>
      <c r="E19" s="585"/>
      <c r="F19" s="585"/>
      <c r="G19" s="585"/>
      <c r="H19" s="585"/>
      <c r="I19" s="585"/>
      <c r="J19" s="585"/>
      <c r="K19" s="585"/>
      <c r="L19" s="585"/>
      <c r="M19" s="585"/>
      <c r="N19" s="586"/>
      <c r="O19" s="34">
        <f>SUM(O20:O21)</f>
        <v>389548.81</v>
      </c>
      <c r="P19" s="295">
        <f t="shared" ref="P19:AD19" si="3">SUM(P20:P21)</f>
        <v>70000</v>
      </c>
      <c r="Q19" s="34">
        <f t="shared" si="3"/>
        <v>389167.06</v>
      </c>
      <c r="R19" s="295">
        <f t="shared" si="3"/>
        <v>70000</v>
      </c>
      <c r="S19" s="34">
        <f t="shared" si="3"/>
        <v>415000</v>
      </c>
      <c r="T19" s="295">
        <f t="shared" si="3"/>
        <v>70000</v>
      </c>
      <c r="U19" s="34">
        <f t="shared" si="3"/>
        <v>425000</v>
      </c>
      <c r="V19" s="300">
        <f t="shared" si="3"/>
        <v>70000</v>
      </c>
      <c r="W19" s="295">
        <f t="shared" si="3"/>
        <v>0</v>
      </c>
      <c r="X19" s="34">
        <f t="shared" si="3"/>
        <v>0</v>
      </c>
      <c r="Y19" s="34">
        <f t="shared" si="3"/>
        <v>0</v>
      </c>
      <c r="Z19" s="34">
        <f t="shared" si="3"/>
        <v>0</v>
      </c>
      <c r="AA19" s="34">
        <f t="shared" si="3"/>
        <v>0</v>
      </c>
      <c r="AB19" s="34">
        <f t="shared" si="3"/>
        <v>0</v>
      </c>
      <c r="AC19" s="34">
        <f t="shared" si="3"/>
        <v>0</v>
      </c>
      <c r="AD19" s="308">
        <f t="shared" si="3"/>
        <v>0</v>
      </c>
    </row>
    <row r="20" spans="1:30">
      <c r="A20" s="9"/>
      <c r="B20" s="9"/>
      <c r="C20" s="7" t="s">
        <v>19</v>
      </c>
      <c r="D20" s="32" t="s">
        <v>866</v>
      </c>
      <c r="E20" s="36"/>
      <c r="F20" s="36"/>
      <c r="G20" s="36"/>
      <c r="H20" s="36"/>
      <c r="I20" s="7"/>
      <c r="J20" s="7"/>
      <c r="K20" s="7"/>
      <c r="L20" s="7"/>
      <c r="M20" s="7"/>
      <c r="N20" s="7" t="s">
        <v>867</v>
      </c>
      <c r="O20" s="20">
        <v>389548.81</v>
      </c>
      <c r="P20" s="447">
        <v>0</v>
      </c>
      <c r="Q20" s="20">
        <f>408000-26832.94+8000</f>
        <v>389167.06</v>
      </c>
      <c r="R20" s="447">
        <v>0</v>
      </c>
      <c r="S20" s="20">
        <v>415000</v>
      </c>
      <c r="T20" s="447">
        <v>0</v>
      </c>
      <c r="U20" s="20">
        <v>425000</v>
      </c>
      <c r="V20" s="448">
        <v>0</v>
      </c>
      <c r="W20" s="296"/>
      <c r="X20" s="21"/>
      <c r="Y20" s="20"/>
      <c r="Z20" s="21"/>
      <c r="AA20" s="20"/>
      <c r="AB20" s="21"/>
      <c r="AC20" s="20"/>
      <c r="AD20" s="21"/>
    </row>
    <row r="21" spans="1:30" ht="15" thickBot="1">
      <c r="A21" s="9"/>
      <c r="B21" s="9"/>
      <c r="C21" s="7" t="s">
        <v>23</v>
      </c>
      <c r="D21" s="32" t="s">
        <v>868</v>
      </c>
      <c r="E21" s="36"/>
      <c r="F21" s="36"/>
      <c r="G21" s="36"/>
      <c r="H21" s="36"/>
      <c r="I21" s="7"/>
      <c r="J21" s="7"/>
      <c r="K21" s="7"/>
      <c r="L21" s="7"/>
      <c r="M21" s="7"/>
      <c r="N21" s="7" t="s">
        <v>867</v>
      </c>
      <c r="O21" s="20">
        <v>0</v>
      </c>
      <c r="P21" s="447">
        <v>70000</v>
      </c>
      <c r="Q21" s="20">
        <v>0</v>
      </c>
      <c r="R21" s="447">
        <v>70000</v>
      </c>
      <c r="S21" s="20">
        <v>0</v>
      </c>
      <c r="T21" s="447">
        <v>70000</v>
      </c>
      <c r="U21" s="20">
        <v>0</v>
      </c>
      <c r="V21" s="448">
        <v>70000</v>
      </c>
      <c r="W21" s="296"/>
      <c r="X21" s="21"/>
      <c r="Y21" s="20"/>
      <c r="Z21" s="21"/>
      <c r="AA21" s="20"/>
      <c r="AB21" s="21"/>
      <c r="AC21" s="20"/>
      <c r="AD21" s="21"/>
    </row>
    <row r="22" spans="1:30" ht="15" thickBot="1">
      <c r="A22" s="14"/>
      <c r="B22" s="13" t="s">
        <v>373</v>
      </c>
      <c r="C22" s="41"/>
      <c r="D22" s="584" t="s">
        <v>869</v>
      </c>
      <c r="E22" s="585"/>
      <c r="F22" s="585"/>
      <c r="G22" s="585"/>
      <c r="H22" s="585"/>
      <c r="I22" s="585"/>
      <c r="J22" s="585"/>
      <c r="K22" s="585"/>
      <c r="L22" s="585"/>
      <c r="M22" s="585"/>
      <c r="N22" s="586"/>
      <c r="O22" s="34">
        <f>SUM(O23:O27)</f>
        <v>135000</v>
      </c>
      <c r="P22" s="295">
        <f t="shared" ref="P22:AD22" si="4">SUM(P23:P27)</f>
        <v>991783.75</v>
      </c>
      <c r="Q22" s="34">
        <f t="shared" si="4"/>
        <v>150000</v>
      </c>
      <c r="R22" s="295">
        <f t="shared" si="4"/>
        <v>1025000</v>
      </c>
      <c r="S22" s="34">
        <f t="shared" si="4"/>
        <v>155000</v>
      </c>
      <c r="T22" s="295">
        <f t="shared" si="4"/>
        <v>1050000</v>
      </c>
      <c r="U22" s="34">
        <f t="shared" si="4"/>
        <v>155000</v>
      </c>
      <c r="V22" s="300">
        <f t="shared" si="4"/>
        <v>1078000</v>
      </c>
      <c r="W22" s="295">
        <f t="shared" si="4"/>
        <v>0</v>
      </c>
      <c r="X22" s="34">
        <f t="shared" si="4"/>
        <v>0</v>
      </c>
      <c r="Y22" s="34">
        <f t="shared" si="4"/>
        <v>0</v>
      </c>
      <c r="Z22" s="34">
        <f t="shared" si="4"/>
        <v>0</v>
      </c>
      <c r="AA22" s="34">
        <f t="shared" si="4"/>
        <v>0</v>
      </c>
      <c r="AB22" s="34">
        <f t="shared" si="4"/>
        <v>0</v>
      </c>
      <c r="AC22" s="34">
        <f t="shared" si="4"/>
        <v>0</v>
      </c>
      <c r="AD22" s="34">
        <f t="shared" si="4"/>
        <v>0</v>
      </c>
    </row>
    <row r="23" spans="1:30">
      <c r="A23" s="9"/>
      <c r="B23" s="9"/>
      <c r="C23" s="7" t="s">
        <v>19</v>
      </c>
      <c r="D23" s="7" t="s">
        <v>870</v>
      </c>
      <c r="E23" s="28"/>
      <c r="F23" s="28"/>
      <c r="G23" s="28"/>
      <c r="H23" s="28"/>
      <c r="I23" s="7"/>
      <c r="J23" s="7"/>
      <c r="K23" s="7"/>
      <c r="L23" s="7"/>
      <c r="M23" s="7"/>
      <c r="N23" s="7" t="s">
        <v>22</v>
      </c>
      <c r="O23" s="20">
        <v>0</v>
      </c>
      <c r="P23" s="447">
        <v>431783.75</v>
      </c>
      <c r="Q23" s="20">
        <v>0</v>
      </c>
      <c r="R23" s="447">
        <v>435000</v>
      </c>
      <c r="S23" s="20">
        <v>0</v>
      </c>
      <c r="T23" s="447">
        <v>435000</v>
      </c>
      <c r="U23" s="20">
        <v>0</v>
      </c>
      <c r="V23" s="447">
        <v>453000</v>
      </c>
      <c r="W23" s="296"/>
      <c r="X23" s="21"/>
      <c r="Y23" s="20"/>
      <c r="Z23" s="21"/>
      <c r="AA23" s="20"/>
      <c r="AB23" s="21"/>
      <c r="AC23" s="20"/>
      <c r="AD23" s="21"/>
    </row>
    <row r="24" spans="1:30" ht="15" thickBot="1">
      <c r="A24" s="9"/>
      <c r="B24" s="9"/>
      <c r="C24" s="7" t="s">
        <v>23</v>
      </c>
      <c r="D24" s="7" t="s">
        <v>871</v>
      </c>
      <c r="E24" s="28"/>
      <c r="F24" s="28"/>
      <c r="G24" s="28"/>
      <c r="H24" s="28"/>
      <c r="I24" s="7"/>
      <c r="J24" s="7"/>
      <c r="K24" s="7"/>
      <c r="L24" s="7"/>
      <c r="M24" s="7"/>
      <c r="N24" s="7" t="s">
        <v>872</v>
      </c>
      <c r="O24" s="20">
        <v>0</v>
      </c>
      <c r="P24" s="447">
        <v>525000</v>
      </c>
      <c r="Q24" s="20">
        <v>0</v>
      </c>
      <c r="R24" s="447">
        <v>550000</v>
      </c>
      <c r="S24" s="20">
        <v>0</v>
      </c>
      <c r="T24" s="447">
        <v>570000</v>
      </c>
      <c r="U24" s="20">
        <v>0</v>
      </c>
      <c r="V24" s="448">
        <v>575000</v>
      </c>
      <c r="W24" s="296"/>
      <c r="X24" s="21"/>
      <c r="Y24" s="20"/>
      <c r="Z24" s="21"/>
      <c r="AA24" s="20"/>
      <c r="AB24" s="21"/>
      <c r="AC24" s="20"/>
      <c r="AD24" s="21"/>
    </row>
    <row r="25" spans="1:30" ht="15" thickBot="1">
      <c r="A25" s="9"/>
      <c r="B25" s="9"/>
      <c r="C25" s="7" t="s">
        <v>25</v>
      </c>
      <c r="D25" s="7" t="s">
        <v>873</v>
      </c>
      <c r="E25" s="28"/>
      <c r="F25" s="28"/>
      <c r="G25" s="28"/>
      <c r="H25" s="28"/>
      <c r="I25" s="7"/>
      <c r="J25" s="7"/>
      <c r="K25" s="7"/>
      <c r="L25" s="7"/>
      <c r="M25" s="7"/>
      <c r="N25" s="7" t="s">
        <v>874</v>
      </c>
      <c r="O25" s="20">
        <v>110000</v>
      </c>
      <c r="P25" s="447">
        <v>0</v>
      </c>
      <c r="Q25" s="20">
        <v>125000</v>
      </c>
      <c r="R25" s="447">
        <v>0</v>
      </c>
      <c r="S25" s="20">
        <v>130000</v>
      </c>
      <c r="T25" s="447">
        <v>0</v>
      </c>
      <c r="U25" s="20">
        <v>130000</v>
      </c>
      <c r="V25" s="448">
        <v>0</v>
      </c>
      <c r="W25" s="296"/>
      <c r="X25" s="21"/>
      <c r="Y25" s="20"/>
      <c r="Z25" s="21"/>
      <c r="AA25" s="20"/>
      <c r="AB25" s="21"/>
      <c r="AC25" s="20"/>
      <c r="AD25" s="21"/>
    </row>
    <row r="26" spans="1:30" ht="15" thickBot="1">
      <c r="A26" s="9"/>
      <c r="B26" s="9"/>
      <c r="C26" s="7" t="s">
        <v>27</v>
      </c>
      <c r="D26" s="7" t="s">
        <v>875</v>
      </c>
      <c r="E26" s="28"/>
      <c r="F26" s="28"/>
      <c r="G26" s="28"/>
      <c r="H26" s="28"/>
      <c r="I26" s="7"/>
      <c r="J26" s="7"/>
      <c r="K26" s="7"/>
      <c r="L26" s="7"/>
      <c r="M26" s="7"/>
      <c r="N26" s="7" t="s">
        <v>22</v>
      </c>
      <c r="O26" s="20">
        <v>0</v>
      </c>
      <c r="P26" s="447">
        <v>35000</v>
      </c>
      <c r="Q26" s="20">
        <v>0</v>
      </c>
      <c r="R26" s="447">
        <v>40000</v>
      </c>
      <c r="S26" s="20">
        <v>0</v>
      </c>
      <c r="T26" s="447">
        <v>45000</v>
      </c>
      <c r="U26" s="20">
        <v>0</v>
      </c>
      <c r="V26" s="447">
        <v>50000</v>
      </c>
      <c r="W26" s="296"/>
      <c r="X26" s="21"/>
      <c r="Y26" s="20"/>
      <c r="Z26" s="21"/>
      <c r="AA26" s="20"/>
      <c r="AB26" s="21"/>
      <c r="AC26" s="20"/>
      <c r="AD26" s="21"/>
    </row>
    <row r="27" spans="1:30" ht="15" thickBot="1">
      <c r="A27" s="9"/>
      <c r="B27" s="9"/>
      <c r="C27" s="7" t="s">
        <v>226</v>
      </c>
      <c r="D27" s="7" t="s">
        <v>876</v>
      </c>
      <c r="E27" s="28"/>
      <c r="F27" s="28"/>
      <c r="G27" s="28"/>
      <c r="H27" s="28"/>
      <c r="I27" s="7"/>
      <c r="J27" s="7"/>
      <c r="K27" s="7"/>
      <c r="L27" s="7"/>
      <c r="M27" s="7"/>
      <c r="N27" s="7" t="s">
        <v>877</v>
      </c>
      <c r="O27" s="20">
        <v>25000</v>
      </c>
      <c r="P27" s="447">
        <v>0</v>
      </c>
      <c r="Q27" s="20">
        <v>25000</v>
      </c>
      <c r="R27" s="447">
        <v>0</v>
      </c>
      <c r="S27" s="20">
        <v>25000</v>
      </c>
      <c r="T27" s="447">
        <v>0</v>
      </c>
      <c r="U27" s="20">
        <v>25000</v>
      </c>
      <c r="V27" s="448">
        <v>0</v>
      </c>
      <c r="W27" s="296"/>
      <c r="X27" s="21"/>
      <c r="Y27" s="20"/>
      <c r="Z27" s="21"/>
      <c r="AA27" s="20"/>
      <c r="AB27" s="21"/>
      <c r="AC27" s="20"/>
      <c r="AD27" s="21"/>
    </row>
    <row r="28" spans="1:30" ht="15" thickBot="1">
      <c r="A28" s="33" t="s">
        <v>878</v>
      </c>
      <c r="B28" s="33"/>
      <c r="C28" s="37"/>
      <c r="D28" s="587" t="s">
        <v>879</v>
      </c>
      <c r="E28" s="588"/>
      <c r="F28" s="588"/>
      <c r="G28" s="588"/>
      <c r="H28" s="588"/>
      <c r="I28" s="588"/>
      <c r="J28" s="588"/>
      <c r="K28" s="588"/>
      <c r="L28" s="588"/>
      <c r="M28" s="588"/>
      <c r="N28" s="589"/>
      <c r="O28" s="302">
        <f>O29</f>
        <v>358558</v>
      </c>
      <c r="P28" s="303">
        <f t="shared" ref="P28:AD28" si="5">P29</f>
        <v>257338</v>
      </c>
      <c r="Q28" s="302">
        <f t="shared" si="5"/>
        <v>326500</v>
      </c>
      <c r="R28" s="303">
        <f t="shared" si="5"/>
        <v>98640</v>
      </c>
      <c r="S28" s="302">
        <f t="shared" si="5"/>
        <v>331500</v>
      </c>
      <c r="T28" s="303">
        <f t="shared" si="5"/>
        <v>98640</v>
      </c>
      <c r="U28" s="302">
        <f t="shared" si="5"/>
        <v>341500</v>
      </c>
      <c r="V28" s="304">
        <f t="shared" si="5"/>
        <v>98640</v>
      </c>
      <c r="W28" s="303">
        <f t="shared" si="5"/>
        <v>0</v>
      </c>
      <c r="X28" s="302">
        <f t="shared" si="5"/>
        <v>0</v>
      </c>
      <c r="Y28" s="302">
        <f t="shared" si="5"/>
        <v>0</v>
      </c>
      <c r="Z28" s="302">
        <f t="shared" si="5"/>
        <v>0</v>
      </c>
      <c r="AA28" s="302">
        <f t="shared" si="5"/>
        <v>0</v>
      </c>
      <c r="AB28" s="302">
        <f t="shared" si="5"/>
        <v>0</v>
      </c>
      <c r="AC28" s="302">
        <f t="shared" si="5"/>
        <v>0</v>
      </c>
      <c r="AD28" s="302">
        <f t="shared" si="5"/>
        <v>0</v>
      </c>
    </row>
    <row r="29" spans="1:30" ht="15" thickBot="1">
      <c r="A29" s="9"/>
      <c r="B29" s="13" t="s">
        <v>323</v>
      </c>
      <c r="C29" s="41"/>
      <c r="D29" s="584" t="s">
        <v>879</v>
      </c>
      <c r="E29" s="585"/>
      <c r="F29" s="585"/>
      <c r="G29" s="585"/>
      <c r="H29" s="585"/>
      <c r="I29" s="585"/>
      <c r="J29" s="585"/>
      <c r="K29" s="585"/>
      <c r="L29" s="585"/>
      <c r="M29" s="585"/>
      <c r="N29" s="586"/>
      <c r="O29" s="34">
        <f t="shared" ref="O29:V29" si="6">SUM(O30:O32)</f>
        <v>358558</v>
      </c>
      <c r="P29" s="295">
        <f t="shared" si="6"/>
        <v>257338</v>
      </c>
      <c r="Q29" s="34">
        <f t="shared" si="6"/>
        <v>326500</v>
      </c>
      <c r="R29" s="295">
        <f t="shared" si="6"/>
        <v>98640</v>
      </c>
      <c r="S29" s="34">
        <f t="shared" si="6"/>
        <v>331500</v>
      </c>
      <c r="T29" s="295">
        <f t="shared" si="6"/>
        <v>98640</v>
      </c>
      <c r="U29" s="34">
        <f t="shared" si="6"/>
        <v>341500</v>
      </c>
      <c r="V29" s="300">
        <f t="shared" si="6"/>
        <v>98640</v>
      </c>
      <c r="W29" s="295">
        <f t="shared" ref="W29" si="7">SUM(W30:W32)</f>
        <v>0</v>
      </c>
      <c r="X29" s="34">
        <f t="shared" ref="X29" si="8">SUM(X30:X32)</f>
        <v>0</v>
      </c>
      <c r="Y29" s="34">
        <f t="shared" ref="Y29" si="9">SUM(Y30:Y32)</f>
        <v>0</v>
      </c>
      <c r="Z29" s="34">
        <f t="shared" ref="Z29" si="10">SUM(Z30:Z32)</f>
        <v>0</v>
      </c>
      <c r="AA29" s="34">
        <f t="shared" ref="AA29" si="11">SUM(AA30:AA32)</f>
        <v>0</v>
      </c>
      <c r="AB29" s="34">
        <f t="shared" ref="AB29" si="12">SUM(AB30:AB32)</f>
        <v>0</v>
      </c>
      <c r="AC29" s="34">
        <f t="shared" ref="AC29" si="13">SUM(AC30:AC32)</f>
        <v>0</v>
      </c>
      <c r="AD29" s="34">
        <f t="shared" ref="AD29" si="14">SUM(AD30:AD32)</f>
        <v>0</v>
      </c>
    </row>
    <row r="30" spans="1:30">
      <c r="A30" s="9"/>
      <c r="B30" s="9"/>
      <c r="C30" s="7" t="s">
        <v>19</v>
      </c>
      <c r="D30" s="7" t="s">
        <v>866</v>
      </c>
      <c r="E30" s="28"/>
      <c r="F30" s="28"/>
      <c r="G30" s="28"/>
      <c r="H30" s="28"/>
      <c r="I30" s="7"/>
      <c r="J30" s="7"/>
      <c r="K30" s="7"/>
      <c r="L30" s="7"/>
      <c r="M30" s="7"/>
      <c r="N30" s="7" t="s">
        <v>880</v>
      </c>
      <c r="O30" s="20">
        <v>190605</v>
      </c>
      <c r="P30" s="447">
        <v>161548</v>
      </c>
      <c r="Q30" s="20">
        <v>235000</v>
      </c>
      <c r="R30" s="447"/>
      <c r="S30" s="20">
        <v>240000</v>
      </c>
      <c r="T30" s="447"/>
      <c r="U30" s="20">
        <v>250000</v>
      </c>
      <c r="V30" s="448"/>
      <c r="W30" s="296"/>
      <c r="X30" s="21"/>
      <c r="Y30" s="20"/>
      <c r="Z30" s="21"/>
      <c r="AA30" s="20"/>
      <c r="AB30" s="21"/>
      <c r="AC30" s="20"/>
      <c r="AD30" s="21"/>
    </row>
    <row r="31" spans="1:30" ht="15" thickBot="1">
      <c r="A31" s="9"/>
      <c r="B31" s="9"/>
      <c r="C31" s="7" t="s">
        <v>23</v>
      </c>
      <c r="D31" s="7" t="s">
        <v>881</v>
      </c>
      <c r="E31" s="28"/>
      <c r="F31" s="28"/>
      <c r="G31" s="28"/>
      <c r="H31" s="28"/>
      <c r="I31" s="7"/>
      <c r="J31" s="7"/>
      <c r="K31" s="7"/>
      <c r="L31" s="7"/>
      <c r="M31" s="7"/>
      <c r="N31" s="7" t="s">
        <v>882</v>
      </c>
      <c r="O31" s="20">
        <v>65302</v>
      </c>
      <c r="P31" s="447">
        <v>6720</v>
      </c>
      <c r="Q31" s="20">
        <v>60000</v>
      </c>
      <c r="R31" s="447">
        <v>35000</v>
      </c>
      <c r="S31" s="20">
        <v>60000</v>
      </c>
      <c r="T31" s="447">
        <v>35000</v>
      </c>
      <c r="U31" s="20">
        <v>60000</v>
      </c>
      <c r="V31" s="447">
        <v>35000</v>
      </c>
      <c r="W31" s="296"/>
      <c r="X31" s="21"/>
      <c r="Y31" s="20"/>
      <c r="Z31" s="21"/>
      <c r="AA31" s="20"/>
      <c r="AB31" s="21"/>
      <c r="AC31" s="20"/>
      <c r="AD31" s="21"/>
    </row>
    <row r="32" spans="1:30" ht="15" thickBot="1">
      <c r="A32" s="9"/>
      <c r="B32" s="9"/>
      <c r="C32" s="7" t="s">
        <v>25</v>
      </c>
      <c r="D32" s="7" t="s">
        <v>883</v>
      </c>
      <c r="E32" s="28"/>
      <c r="F32" s="28"/>
      <c r="G32" s="28"/>
      <c r="H32" s="28"/>
      <c r="I32" s="7"/>
      <c r="J32" s="7"/>
      <c r="K32" s="7"/>
      <c r="L32" s="7"/>
      <c r="M32" s="7"/>
      <c r="N32" s="7" t="s">
        <v>884</v>
      </c>
      <c r="O32" s="20">
        <v>102651</v>
      </c>
      <c r="P32" s="447">
        <v>89070</v>
      </c>
      <c r="Q32" s="20">
        <v>31500</v>
      </c>
      <c r="R32" s="447">
        <v>63640</v>
      </c>
      <c r="S32" s="20">
        <v>31500</v>
      </c>
      <c r="T32" s="447">
        <v>63640</v>
      </c>
      <c r="U32" s="20">
        <v>31500</v>
      </c>
      <c r="V32" s="447">
        <v>63640</v>
      </c>
      <c r="W32" s="296"/>
      <c r="X32" s="21"/>
      <c r="Y32" s="20"/>
      <c r="Z32" s="21"/>
      <c r="AA32" s="20"/>
      <c r="AB32" s="21"/>
      <c r="AC32" s="20"/>
      <c r="AD32" s="21"/>
    </row>
    <row r="33" spans="1:31" ht="15" thickBot="1">
      <c r="A33" s="9"/>
      <c r="B33" s="9"/>
      <c r="C33" s="475"/>
      <c r="D33" s="475"/>
      <c r="E33" s="475"/>
      <c r="F33" s="475"/>
      <c r="G33" s="475"/>
      <c r="H33" s="475"/>
      <c r="I33" s="475"/>
      <c r="J33" s="475"/>
      <c r="K33" s="475"/>
      <c r="L33" s="475"/>
      <c r="M33" s="475"/>
      <c r="N33" s="475"/>
      <c r="O33" s="24">
        <f>O3+O28</f>
        <v>1065806.81</v>
      </c>
      <c r="P33" s="297">
        <f>P3+P28</f>
        <v>1319121.75</v>
      </c>
      <c r="Q33" s="24">
        <f t="shared" ref="Q33:AD33" si="15">Q3+Q28</f>
        <v>1055867.06</v>
      </c>
      <c r="R33" s="297">
        <f t="shared" si="15"/>
        <v>1193640</v>
      </c>
      <c r="S33" s="24">
        <f t="shared" si="15"/>
        <v>1091200</v>
      </c>
      <c r="T33" s="297">
        <f t="shared" si="15"/>
        <v>1218640</v>
      </c>
      <c r="U33" s="24">
        <f t="shared" si="15"/>
        <v>1116700</v>
      </c>
      <c r="V33" s="301">
        <f t="shared" si="15"/>
        <v>1246640</v>
      </c>
      <c r="W33" s="297">
        <f t="shared" si="15"/>
        <v>0</v>
      </c>
      <c r="X33" s="24">
        <f t="shared" si="15"/>
        <v>0</v>
      </c>
      <c r="Y33" s="24">
        <f t="shared" si="15"/>
        <v>0</v>
      </c>
      <c r="Z33" s="24">
        <f t="shared" si="15"/>
        <v>0</v>
      </c>
      <c r="AA33" s="24">
        <f t="shared" si="15"/>
        <v>0</v>
      </c>
      <c r="AB33" s="24">
        <f t="shared" si="15"/>
        <v>0</v>
      </c>
      <c r="AC33" s="24">
        <f t="shared" si="15"/>
        <v>0</v>
      </c>
      <c r="AD33" s="309">
        <f t="shared" si="15"/>
        <v>0</v>
      </c>
      <c r="AE33" s="310"/>
    </row>
  </sheetData>
  <mergeCells count="13">
    <mergeCell ref="W1:AD1"/>
    <mergeCell ref="A1:D1"/>
    <mergeCell ref="E1:H1"/>
    <mergeCell ref="I1:L1"/>
    <mergeCell ref="O1:V1"/>
    <mergeCell ref="C33:N33"/>
    <mergeCell ref="D3:N3"/>
    <mergeCell ref="D4:N4"/>
    <mergeCell ref="D14:N14"/>
    <mergeCell ref="D19:N19"/>
    <mergeCell ref="D22:N22"/>
    <mergeCell ref="D28:N28"/>
    <mergeCell ref="D29:N29"/>
  </mergeCells>
  <pageMargins left="0.23622047244094491" right="0.23622047244094491" top="0.55118110236220474" bottom="0.35433070866141736" header="0.31496062992125984" footer="0.31496062992125984"/>
  <pageSetup paperSize="8" scale="77"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212FD9-918E-4597-A037-0A5112F3E9C9}">
  <dimension ref="A1:X18"/>
  <sheetViews>
    <sheetView zoomScale="115" zoomScaleNormal="115" workbookViewId="0">
      <selection activeCell="M1" sqref="M1"/>
    </sheetView>
  </sheetViews>
  <sheetFormatPr defaultRowHeight="14.45"/>
  <cols>
    <col min="5" max="5" width="10.7109375" bestFit="1" customWidth="1"/>
    <col min="6" max="6" width="12.140625" bestFit="1" customWidth="1"/>
    <col min="7" max="7" width="11.140625" customWidth="1"/>
    <col min="8" max="8" width="13" customWidth="1"/>
    <col min="9" max="9" width="12.7109375" bestFit="1" customWidth="1"/>
    <col min="10" max="10" width="10.140625" customWidth="1"/>
    <col min="11" max="11" width="10.7109375" bestFit="1" customWidth="1"/>
    <col min="12" max="12" width="12.7109375" bestFit="1" customWidth="1"/>
    <col min="13" max="13" width="10.7109375" customWidth="1"/>
    <col min="14" max="14" width="10.7109375" bestFit="1" customWidth="1"/>
    <col min="15" max="15" width="11.7109375" bestFit="1" customWidth="1"/>
    <col min="16" max="16" width="10.42578125" customWidth="1"/>
    <col min="17" max="21" width="8.85546875" customWidth="1"/>
    <col min="22" max="22" width="8.7109375" bestFit="1" customWidth="1"/>
    <col min="23" max="23" width="8.85546875" customWidth="1"/>
    <col min="24" max="24" width="8.7109375" bestFit="1" customWidth="1"/>
  </cols>
  <sheetData>
    <row r="1" spans="1:24" s="1" customFormat="1" ht="54" customHeight="1" thickBot="1">
      <c r="A1" s="596" t="s">
        <v>885</v>
      </c>
      <c r="B1" s="596"/>
      <c r="C1" s="596"/>
      <c r="D1" s="596"/>
      <c r="E1" s="597" t="s">
        <v>3</v>
      </c>
      <c r="F1" s="597"/>
      <c r="G1" s="597"/>
      <c r="H1" s="597"/>
      <c r="I1" s="597"/>
      <c r="J1" s="597"/>
      <c r="K1" s="597"/>
      <c r="L1" s="597"/>
      <c r="M1" s="597"/>
      <c r="N1" s="597"/>
      <c r="O1" s="598"/>
      <c r="P1" s="402"/>
      <c r="Q1" s="599" t="s">
        <v>4</v>
      </c>
      <c r="R1" s="597"/>
      <c r="S1" s="597"/>
      <c r="T1" s="597"/>
      <c r="U1" s="597"/>
      <c r="V1" s="597"/>
      <c r="W1" s="597"/>
      <c r="X1" s="597"/>
    </row>
    <row r="2" spans="1:24" s="1" customFormat="1" ht="36.6" thickBot="1">
      <c r="A2" s="600" t="s">
        <v>886</v>
      </c>
      <c r="B2" s="601"/>
      <c r="C2" s="601"/>
      <c r="D2" s="602"/>
      <c r="E2" s="377" t="s">
        <v>448</v>
      </c>
      <c r="F2" s="378" t="s">
        <v>449</v>
      </c>
      <c r="G2" s="401" t="s">
        <v>887</v>
      </c>
      <c r="H2" s="377" t="s">
        <v>450</v>
      </c>
      <c r="I2" s="379" t="s">
        <v>451</v>
      </c>
      <c r="J2" s="401" t="s">
        <v>888</v>
      </c>
      <c r="K2" s="377" t="s">
        <v>452</v>
      </c>
      <c r="L2" s="378" t="s">
        <v>453</v>
      </c>
      <c r="M2" s="401" t="s">
        <v>889</v>
      </c>
      <c r="N2" s="377" t="s">
        <v>454</v>
      </c>
      <c r="O2" s="380" t="s">
        <v>455</v>
      </c>
      <c r="P2" s="401" t="s">
        <v>890</v>
      </c>
      <c r="Q2" s="381" t="s">
        <v>448</v>
      </c>
      <c r="R2" s="379" t="s">
        <v>449</v>
      </c>
      <c r="S2" s="377" t="s">
        <v>450</v>
      </c>
      <c r="T2" s="378" t="s">
        <v>451</v>
      </c>
      <c r="U2" s="377" t="s">
        <v>452</v>
      </c>
      <c r="V2" s="378" t="s">
        <v>453</v>
      </c>
      <c r="W2" s="377" t="s">
        <v>454</v>
      </c>
      <c r="X2" s="379" t="s">
        <v>455</v>
      </c>
    </row>
    <row r="3" spans="1:24" s="1" customFormat="1" ht="15" thickBot="1">
      <c r="A3" s="590" t="s">
        <v>891</v>
      </c>
      <c r="B3" s="591"/>
      <c r="C3" s="591"/>
      <c r="D3" s="592"/>
      <c r="E3" s="385">
        <f>Events!P41</f>
        <v>180000</v>
      </c>
      <c r="F3" s="386">
        <f>Events!Q41</f>
        <v>135250</v>
      </c>
      <c r="G3" s="403">
        <f t="shared" ref="G3:G18" si="0">F3-E3</f>
        <v>-44750</v>
      </c>
      <c r="H3" s="385">
        <f>Events!R41</f>
        <v>212000</v>
      </c>
      <c r="I3" s="386">
        <f>Events!S41</f>
        <v>166250</v>
      </c>
      <c r="J3" s="403">
        <f t="shared" ref="J3:J18" si="1">I3-H3</f>
        <v>-45750</v>
      </c>
      <c r="K3" s="385">
        <f>Events!T41</f>
        <v>189000</v>
      </c>
      <c r="L3" s="386">
        <f>Events!U41</f>
        <v>160250</v>
      </c>
      <c r="M3" s="403">
        <f t="shared" ref="M3:M18" si="2">L3-K3</f>
        <v>-28750</v>
      </c>
      <c r="N3" s="385">
        <f>Events!V41</f>
        <v>221000</v>
      </c>
      <c r="O3" s="387">
        <f>Events!W41</f>
        <v>186250</v>
      </c>
      <c r="P3" s="403">
        <f t="shared" ref="P3:P18" si="3">O3-N3</f>
        <v>-34750</v>
      </c>
      <c r="Q3" s="388"/>
      <c r="R3" s="389"/>
      <c r="S3" s="390"/>
      <c r="T3" s="389"/>
      <c r="U3" s="390"/>
      <c r="V3" s="389"/>
      <c r="W3" s="390"/>
      <c r="X3" s="391"/>
    </row>
    <row r="4" spans="1:24" s="1" customFormat="1" ht="15" thickBot="1">
      <c r="A4" s="590" t="s">
        <v>860</v>
      </c>
      <c r="B4" s="591"/>
      <c r="C4" s="591"/>
      <c r="D4" s="592"/>
      <c r="E4" s="385">
        <f>'Goed Bestuur'!P26</f>
        <v>2500</v>
      </c>
      <c r="F4" s="386">
        <f>'Goed Bestuur'!Q26</f>
        <v>0</v>
      </c>
      <c r="G4" s="403">
        <f t="shared" si="0"/>
        <v>-2500</v>
      </c>
      <c r="H4" s="385">
        <f>'Goed Bestuur'!R26</f>
        <v>3500</v>
      </c>
      <c r="I4" s="386">
        <f>'Goed Bestuur'!S26</f>
        <v>0</v>
      </c>
      <c r="J4" s="403">
        <f t="shared" si="1"/>
        <v>-3500</v>
      </c>
      <c r="K4" s="385">
        <f>'Goed Bestuur'!T26</f>
        <v>3000</v>
      </c>
      <c r="L4" s="386">
        <f>'Goed Bestuur'!U26</f>
        <v>0</v>
      </c>
      <c r="M4" s="403">
        <f t="shared" si="2"/>
        <v>-3000</v>
      </c>
      <c r="N4" s="385">
        <f>'Goed Bestuur'!V26</f>
        <v>2500</v>
      </c>
      <c r="O4" s="387">
        <f>'Goed Bestuur'!W26</f>
        <v>0</v>
      </c>
      <c r="P4" s="403">
        <f t="shared" si="3"/>
        <v>-2500</v>
      </c>
      <c r="Q4" s="388"/>
      <c r="R4" s="389"/>
      <c r="S4" s="390"/>
      <c r="T4" s="389"/>
      <c r="U4" s="390"/>
      <c r="V4" s="389"/>
      <c r="W4" s="390"/>
      <c r="X4" s="391"/>
    </row>
    <row r="5" spans="1:24" s="1" customFormat="1" ht="15" thickBot="1">
      <c r="A5" s="590" t="s">
        <v>892</v>
      </c>
      <c r="B5" s="591"/>
      <c r="C5" s="591"/>
      <c r="D5" s="592"/>
      <c r="E5" s="385">
        <f>'Integriteit &amp; Gezond sporten'!P50</f>
        <v>6725</v>
      </c>
      <c r="F5" s="386">
        <f>'Integriteit &amp; Gezond sporten'!Q50</f>
        <v>2350</v>
      </c>
      <c r="G5" s="403">
        <f t="shared" si="0"/>
        <v>-4375</v>
      </c>
      <c r="H5" s="385">
        <f>'Integriteit &amp; Gezond sporten'!R50</f>
        <v>6725</v>
      </c>
      <c r="I5" s="386">
        <f>'Integriteit &amp; Gezond sporten'!S50</f>
        <v>2350</v>
      </c>
      <c r="J5" s="403">
        <f t="shared" si="1"/>
        <v>-4375</v>
      </c>
      <c r="K5" s="385">
        <f>'Integriteit &amp; Gezond sporten'!T50</f>
        <v>6725</v>
      </c>
      <c r="L5" s="386">
        <f>'Integriteit &amp; Gezond sporten'!U50</f>
        <v>2550</v>
      </c>
      <c r="M5" s="403">
        <f t="shared" si="2"/>
        <v>-4175</v>
      </c>
      <c r="N5" s="385">
        <f>'Integriteit &amp; Gezond sporten'!V50</f>
        <v>6725</v>
      </c>
      <c r="O5" s="387">
        <f>'Integriteit &amp; Gezond sporten'!W50</f>
        <v>2550</v>
      </c>
      <c r="P5" s="403">
        <f t="shared" si="3"/>
        <v>-4175</v>
      </c>
      <c r="Q5" s="388"/>
      <c r="R5" s="392"/>
      <c r="S5" s="390"/>
      <c r="T5" s="392"/>
      <c r="U5" s="390"/>
      <c r="V5" s="392"/>
      <c r="W5" s="390"/>
      <c r="X5" s="391"/>
    </row>
    <row r="6" spans="1:24" s="1" customFormat="1" ht="15" thickBot="1">
      <c r="A6" s="590" t="s">
        <v>893</v>
      </c>
      <c r="B6" s="591"/>
      <c r="C6" s="591"/>
      <c r="D6" s="592"/>
      <c r="E6" s="385">
        <f>Jeugd!P38</f>
        <v>87250</v>
      </c>
      <c r="F6" s="386">
        <f>Jeugd!Q38</f>
        <v>68450</v>
      </c>
      <c r="G6" s="403">
        <f t="shared" si="0"/>
        <v>-18800</v>
      </c>
      <c r="H6" s="385">
        <f>Jeugd!R38</f>
        <v>88500</v>
      </c>
      <c r="I6" s="386">
        <f>Jeugd!S38</f>
        <v>68450</v>
      </c>
      <c r="J6" s="403">
        <f t="shared" si="1"/>
        <v>-20050</v>
      </c>
      <c r="K6" s="385">
        <f>Jeugd!T38</f>
        <v>85250</v>
      </c>
      <c r="L6" s="386">
        <f>Jeugd!U38</f>
        <v>68450</v>
      </c>
      <c r="M6" s="403">
        <f t="shared" si="2"/>
        <v>-16800</v>
      </c>
      <c r="N6" s="385">
        <f>Jeugd!V38</f>
        <v>84900</v>
      </c>
      <c r="O6" s="387">
        <f>Jeugd!W38</f>
        <v>68450</v>
      </c>
      <c r="P6" s="403">
        <f t="shared" si="3"/>
        <v>-16450</v>
      </c>
      <c r="Q6" s="388"/>
      <c r="R6" s="392"/>
      <c r="S6" s="390"/>
      <c r="T6" s="392"/>
      <c r="U6" s="390"/>
      <c r="V6" s="392"/>
      <c r="W6" s="390"/>
      <c r="X6" s="391"/>
    </row>
    <row r="7" spans="1:24" s="1" customFormat="1" ht="15" thickBot="1">
      <c r="A7" s="590" t="s">
        <v>894</v>
      </c>
      <c r="B7" s="591"/>
      <c r="C7" s="591"/>
      <c r="D7" s="592"/>
      <c r="E7" s="385">
        <f>Opleiding!P55</f>
        <v>86430.79</v>
      </c>
      <c r="F7" s="386">
        <f>Opleiding!Q55</f>
        <v>72010.820000000007</v>
      </c>
      <c r="G7" s="403">
        <f t="shared" si="0"/>
        <v>-14419.969999999987</v>
      </c>
      <c r="H7" s="385">
        <f>Opleiding!R55</f>
        <v>74913.849999999991</v>
      </c>
      <c r="I7" s="386">
        <f>Opleiding!S55</f>
        <v>67893.86</v>
      </c>
      <c r="J7" s="403">
        <f t="shared" si="1"/>
        <v>-7019.9899999999907</v>
      </c>
      <c r="K7" s="385">
        <f>Opleiding!T55</f>
        <v>40032.050000000003</v>
      </c>
      <c r="L7" s="386">
        <f>Opleiding!U55</f>
        <v>27950</v>
      </c>
      <c r="M7" s="403">
        <f t="shared" si="2"/>
        <v>-12082.050000000003</v>
      </c>
      <c r="N7" s="385">
        <f>Opleiding!V55</f>
        <v>30795</v>
      </c>
      <c r="O7" s="387">
        <f>Opleiding!W55</f>
        <v>32000</v>
      </c>
      <c r="P7" s="403">
        <f t="shared" si="3"/>
        <v>1205</v>
      </c>
      <c r="Q7" s="388"/>
      <c r="R7" s="392"/>
      <c r="S7" s="390"/>
      <c r="T7" s="392"/>
      <c r="U7" s="390"/>
      <c r="V7" s="392"/>
      <c r="W7" s="390"/>
      <c r="X7" s="391"/>
    </row>
    <row r="8" spans="1:24" s="1" customFormat="1" ht="15" thickBot="1">
      <c r="A8" s="590" t="s">
        <v>895</v>
      </c>
      <c r="B8" s="591"/>
      <c r="C8" s="591"/>
      <c r="D8" s="592"/>
      <c r="E8" s="385">
        <f>'G-Badminton'!P58</f>
        <v>31650</v>
      </c>
      <c r="F8" s="386">
        <f>'G-Badminton'!Q58</f>
        <v>300</v>
      </c>
      <c r="G8" s="403">
        <f t="shared" si="0"/>
        <v>-31350</v>
      </c>
      <c r="H8" s="385">
        <f>'G-Badminton'!R58</f>
        <v>32360</v>
      </c>
      <c r="I8" s="386">
        <f>'G-Badminton'!S58</f>
        <v>300</v>
      </c>
      <c r="J8" s="403">
        <f t="shared" si="1"/>
        <v>-32060</v>
      </c>
      <c r="K8" s="385">
        <f>'G-Badminton'!T58</f>
        <v>32150</v>
      </c>
      <c r="L8" s="386">
        <f>'G-Badminton'!U58</f>
        <v>300</v>
      </c>
      <c r="M8" s="403">
        <f t="shared" si="2"/>
        <v>-31850</v>
      </c>
      <c r="N8" s="385">
        <f>'G-Badminton'!V58</f>
        <v>33150</v>
      </c>
      <c r="O8" s="387">
        <f>'G-Badminton'!W58</f>
        <v>300</v>
      </c>
      <c r="P8" s="403">
        <f t="shared" si="3"/>
        <v>-32850</v>
      </c>
      <c r="Q8" s="388"/>
      <c r="R8" s="392"/>
      <c r="S8" s="390"/>
      <c r="T8" s="392"/>
      <c r="U8" s="390"/>
      <c r="V8" s="392"/>
      <c r="W8" s="390"/>
      <c r="X8" s="391"/>
    </row>
    <row r="9" spans="1:24" s="1" customFormat="1" ht="15" thickBot="1">
      <c r="A9" s="590" t="s">
        <v>896</v>
      </c>
      <c r="B9" s="591"/>
      <c r="C9" s="591"/>
      <c r="D9" s="592"/>
      <c r="E9" s="385">
        <f>Communicatie!P34</f>
        <v>18250</v>
      </c>
      <c r="F9" s="386">
        <f>Communicatie!Q34</f>
        <v>0</v>
      </c>
      <c r="G9" s="403">
        <f t="shared" si="0"/>
        <v>-18250</v>
      </c>
      <c r="H9" s="385">
        <f>Communicatie!R34</f>
        <v>18000</v>
      </c>
      <c r="I9" s="386">
        <f>Communicatie!S34</f>
        <v>0</v>
      </c>
      <c r="J9" s="403">
        <f t="shared" si="1"/>
        <v>-18000</v>
      </c>
      <c r="K9" s="385">
        <f>Communicatie!T34</f>
        <v>16500</v>
      </c>
      <c r="L9" s="386">
        <f>Communicatie!U34</f>
        <v>0</v>
      </c>
      <c r="M9" s="403">
        <f t="shared" si="2"/>
        <v>-16500</v>
      </c>
      <c r="N9" s="385">
        <f>Communicatie!V34</f>
        <v>15000</v>
      </c>
      <c r="O9" s="387">
        <f>Communicatie!W34</f>
        <v>0</v>
      </c>
      <c r="P9" s="403">
        <f t="shared" si="3"/>
        <v>-15000</v>
      </c>
      <c r="Q9" s="388"/>
      <c r="R9" s="392"/>
      <c r="S9" s="390"/>
      <c r="T9" s="392"/>
      <c r="U9" s="390"/>
      <c r="V9" s="392"/>
      <c r="W9" s="390"/>
      <c r="X9" s="391"/>
    </row>
    <row r="10" spans="1:24" s="1" customFormat="1" ht="15" thickBot="1">
      <c r="A10" s="590" t="s">
        <v>897</v>
      </c>
      <c r="B10" s="591"/>
      <c r="C10" s="591"/>
      <c r="D10" s="592"/>
      <c r="E10" s="385">
        <f>Recreanten!P40</f>
        <v>19750</v>
      </c>
      <c r="F10" s="386">
        <f>Recreanten!Q40</f>
        <v>0</v>
      </c>
      <c r="G10" s="403">
        <f t="shared" si="0"/>
        <v>-19750</v>
      </c>
      <c r="H10" s="385">
        <f>Recreanten!R40</f>
        <v>16750</v>
      </c>
      <c r="I10" s="386">
        <f>Recreanten!S40</f>
        <v>0</v>
      </c>
      <c r="J10" s="403">
        <f t="shared" si="1"/>
        <v>-16750</v>
      </c>
      <c r="K10" s="385">
        <f>Recreanten!T40</f>
        <v>16750</v>
      </c>
      <c r="L10" s="386">
        <f>Recreanten!U40</f>
        <v>0</v>
      </c>
      <c r="M10" s="403">
        <f t="shared" si="2"/>
        <v>-16750</v>
      </c>
      <c r="N10" s="385">
        <f>Recreanten!V40</f>
        <v>16250</v>
      </c>
      <c r="O10" s="387">
        <f>Recreanten!W40</f>
        <v>0</v>
      </c>
      <c r="P10" s="403">
        <f t="shared" si="3"/>
        <v>-16250</v>
      </c>
      <c r="Q10" s="388"/>
      <c r="R10" s="392"/>
      <c r="S10" s="390"/>
      <c r="T10" s="392"/>
      <c r="U10" s="390"/>
      <c r="V10" s="392"/>
      <c r="W10" s="390"/>
      <c r="X10" s="391"/>
    </row>
    <row r="11" spans="1:24" s="1" customFormat="1" ht="15" thickBot="1">
      <c r="A11" s="590" t="s">
        <v>898</v>
      </c>
      <c r="B11" s="591"/>
      <c r="C11" s="591"/>
      <c r="D11" s="592"/>
      <c r="E11" s="385">
        <f>'Overige werking'!O33</f>
        <v>1065806.81</v>
      </c>
      <c r="F11" s="386">
        <f>'Overige werking'!P33</f>
        <v>1319121.75</v>
      </c>
      <c r="G11" s="403">
        <f t="shared" si="0"/>
        <v>253314.93999999994</v>
      </c>
      <c r="H11" s="385">
        <f>'Overige werking'!Q33</f>
        <v>1055867.06</v>
      </c>
      <c r="I11" s="386">
        <f>'Overige werking'!R33</f>
        <v>1193640</v>
      </c>
      <c r="J11" s="403">
        <f t="shared" si="1"/>
        <v>137772.93999999994</v>
      </c>
      <c r="K11" s="385">
        <f>'Overige werking'!S33</f>
        <v>1091200</v>
      </c>
      <c r="L11" s="386">
        <f>'Overige werking'!T33</f>
        <v>1218640</v>
      </c>
      <c r="M11" s="403">
        <f t="shared" si="2"/>
        <v>127440</v>
      </c>
      <c r="N11" s="385">
        <f>'Overige werking'!U33</f>
        <v>1116700</v>
      </c>
      <c r="O11" s="387">
        <f>'Overige werking'!V33</f>
        <v>1246640</v>
      </c>
      <c r="P11" s="403">
        <f t="shared" si="3"/>
        <v>129940</v>
      </c>
      <c r="Q11" s="388"/>
      <c r="R11" s="392"/>
      <c r="S11" s="390"/>
      <c r="T11" s="392"/>
      <c r="U11" s="390"/>
      <c r="V11" s="392"/>
      <c r="W11" s="390"/>
      <c r="X11" s="391"/>
    </row>
    <row r="12" spans="1:24" s="1" customFormat="1" ht="15" thickBot="1">
      <c r="A12" s="590" t="s">
        <v>363</v>
      </c>
      <c r="B12" s="591"/>
      <c r="C12" s="591"/>
      <c r="D12" s="592"/>
      <c r="E12" s="385">
        <f>Sportkampen!P40</f>
        <v>46150</v>
      </c>
      <c r="F12" s="386">
        <f>Sportkampen!Q40</f>
        <v>49400</v>
      </c>
      <c r="G12" s="403">
        <f t="shared" si="0"/>
        <v>3250</v>
      </c>
      <c r="H12" s="385">
        <f>Sportkampen!R40</f>
        <v>46150</v>
      </c>
      <c r="I12" s="386">
        <f>Sportkampen!S40</f>
        <v>49400</v>
      </c>
      <c r="J12" s="403">
        <f t="shared" si="1"/>
        <v>3250</v>
      </c>
      <c r="K12" s="385">
        <f>Sportkampen!T40</f>
        <v>46150</v>
      </c>
      <c r="L12" s="386">
        <f>Sportkampen!U40</f>
        <v>49400</v>
      </c>
      <c r="M12" s="403">
        <f t="shared" si="2"/>
        <v>3250</v>
      </c>
      <c r="N12" s="385">
        <f>Sportkampen!V40</f>
        <v>46150</v>
      </c>
      <c r="O12" s="387">
        <f>Sportkampen!W40</f>
        <v>49400</v>
      </c>
      <c r="P12" s="403">
        <f t="shared" si="3"/>
        <v>3250</v>
      </c>
      <c r="Q12" s="388"/>
      <c r="R12" s="392"/>
      <c r="S12" s="390"/>
      <c r="T12" s="392"/>
      <c r="U12" s="390"/>
      <c r="V12" s="392"/>
      <c r="W12" s="390"/>
      <c r="X12" s="391"/>
    </row>
    <row r="13" spans="1:24" s="1" customFormat="1" ht="15" thickBot="1">
      <c r="A13" s="590" t="s">
        <v>899</v>
      </c>
      <c r="B13" s="591"/>
      <c r="C13" s="591"/>
      <c r="D13" s="592"/>
      <c r="E13" s="385">
        <f>Sportclubondersteuning!P27</f>
        <v>8250</v>
      </c>
      <c r="F13" s="386">
        <f>Sportclubondersteuning!Q27</f>
        <v>1000</v>
      </c>
      <c r="G13" s="403">
        <f t="shared" si="0"/>
        <v>-7250</v>
      </c>
      <c r="H13" s="385">
        <f>Sportclubondersteuning!R27</f>
        <v>8250</v>
      </c>
      <c r="I13" s="386">
        <f>Sportclubondersteuning!S27</f>
        <v>1000</v>
      </c>
      <c r="J13" s="403">
        <f t="shared" si="1"/>
        <v>-7250</v>
      </c>
      <c r="K13" s="385">
        <f>Sportclubondersteuning!T27</f>
        <v>10750</v>
      </c>
      <c r="L13" s="386">
        <f>Sportclubondersteuning!U27</f>
        <v>1000</v>
      </c>
      <c r="M13" s="403">
        <f t="shared" si="2"/>
        <v>-9750</v>
      </c>
      <c r="N13" s="385">
        <f>Sportclubondersteuning!V27</f>
        <v>10750</v>
      </c>
      <c r="O13" s="387">
        <f>Sportclubondersteuning!W27</f>
        <v>1000</v>
      </c>
      <c r="P13" s="403">
        <f t="shared" si="3"/>
        <v>-9750</v>
      </c>
      <c r="Q13" s="388"/>
      <c r="R13" s="392"/>
      <c r="S13" s="390"/>
      <c r="T13" s="392"/>
      <c r="U13" s="390"/>
      <c r="V13" s="392"/>
      <c r="W13" s="390"/>
      <c r="X13" s="391"/>
    </row>
    <row r="14" spans="1:24" s="1" customFormat="1" ht="15" thickBot="1">
      <c r="A14" s="590" t="s">
        <v>900</v>
      </c>
      <c r="B14" s="591"/>
      <c r="C14" s="591"/>
      <c r="D14" s="592"/>
      <c r="E14" s="385">
        <f>Innovatie!P33</f>
        <v>27700</v>
      </c>
      <c r="F14" s="386">
        <f>Innovatie!Q33</f>
        <v>22250</v>
      </c>
      <c r="G14" s="403">
        <f t="shared" si="0"/>
        <v>-5450</v>
      </c>
      <c r="H14" s="385">
        <f>Innovatie!R33</f>
        <v>26600</v>
      </c>
      <c r="I14" s="386">
        <f>Innovatie!S33</f>
        <v>22250</v>
      </c>
      <c r="J14" s="403">
        <f t="shared" si="1"/>
        <v>-4350</v>
      </c>
      <c r="K14" s="385">
        <f>Innovatie!T33</f>
        <v>26600</v>
      </c>
      <c r="L14" s="386">
        <f>Innovatie!U33</f>
        <v>19250</v>
      </c>
      <c r="M14" s="403">
        <f t="shared" si="2"/>
        <v>-7350</v>
      </c>
      <c r="N14" s="385">
        <f>Innovatie!V33</f>
        <v>26600</v>
      </c>
      <c r="O14" s="387">
        <f>Innovatie!W33</f>
        <v>19250</v>
      </c>
      <c r="P14" s="403">
        <f t="shared" si="3"/>
        <v>-7350</v>
      </c>
      <c r="Q14" s="388"/>
      <c r="R14" s="392"/>
      <c r="S14" s="390"/>
      <c r="T14" s="392"/>
      <c r="U14" s="390"/>
      <c r="V14" s="392"/>
      <c r="W14" s="390"/>
      <c r="X14" s="391"/>
    </row>
    <row r="15" spans="1:24" s="1" customFormat="1" ht="15" thickBot="1">
      <c r="A15" s="590" t="s">
        <v>901</v>
      </c>
      <c r="B15" s="591"/>
      <c r="C15" s="591"/>
      <c r="D15" s="592"/>
      <c r="E15" s="385">
        <f>'Competitieve aspecten'!P61</f>
        <v>27250</v>
      </c>
      <c r="F15" s="386">
        <f>'Competitieve aspecten'!Q61</f>
        <v>37600</v>
      </c>
      <c r="G15" s="403">
        <f t="shared" si="0"/>
        <v>10350</v>
      </c>
      <c r="H15" s="385">
        <f>'Competitieve aspecten'!R61</f>
        <v>25500</v>
      </c>
      <c r="I15" s="386">
        <f>'Competitieve aspecten'!S61</f>
        <v>40600</v>
      </c>
      <c r="J15" s="403">
        <f t="shared" si="1"/>
        <v>15100</v>
      </c>
      <c r="K15" s="385">
        <f>'Competitieve aspecten'!T61</f>
        <v>27000</v>
      </c>
      <c r="L15" s="386">
        <f>'Competitieve aspecten'!U61</f>
        <v>43500</v>
      </c>
      <c r="M15" s="403">
        <f t="shared" si="2"/>
        <v>16500</v>
      </c>
      <c r="N15" s="385">
        <f>'Competitieve aspecten'!V61</f>
        <v>29000</v>
      </c>
      <c r="O15" s="387">
        <f>'Competitieve aspecten'!W61</f>
        <v>44000</v>
      </c>
      <c r="P15" s="403">
        <f t="shared" si="3"/>
        <v>15000</v>
      </c>
      <c r="Q15" s="388"/>
      <c r="R15" s="392"/>
      <c r="S15" s="390"/>
      <c r="T15" s="392"/>
      <c r="U15" s="390"/>
      <c r="V15" s="392"/>
      <c r="W15" s="390"/>
      <c r="X15" s="391"/>
    </row>
    <row r="16" spans="1:24" s="1" customFormat="1" ht="15" thickBot="1">
      <c r="A16" s="382" t="s">
        <v>902</v>
      </c>
      <c r="B16" s="383"/>
      <c r="C16" s="383"/>
      <c r="D16" s="384"/>
      <c r="E16" s="385">
        <f>Officials!P44</f>
        <v>18350</v>
      </c>
      <c r="F16" s="386">
        <f>Officials!Q44</f>
        <v>2700</v>
      </c>
      <c r="G16" s="403">
        <f t="shared" si="0"/>
        <v>-15650</v>
      </c>
      <c r="H16" s="385">
        <f>Officials!R44</f>
        <v>17640</v>
      </c>
      <c r="I16" s="386">
        <f>Officials!S44</f>
        <v>2740</v>
      </c>
      <c r="J16" s="403">
        <f t="shared" si="1"/>
        <v>-14900</v>
      </c>
      <c r="K16" s="385">
        <f>Officials!T44</f>
        <v>19990</v>
      </c>
      <c r="L16" s="386">
        <f>Officials!U44</f>
        <v>2740</v>
      </c>
      <c r="M16" s="403">
        <f t="shared" si="2"/>
        <v>-17250</v>
      </c>
      <c r="N16" s="385">
        <f>Officials!V44</f>
        <v>20240</v>
      </c>
      <c r="O16" s="387">
        <f>Officials!W44</f>
        <v>2740</v>
      </c>
      <c r="P16" s="403">
        <f t="shared" si="3"/>
        <v>-17500</v>
      </c>
      <c r="Q16" s="388"/>
      <c r="R16" s="392"/>
      <c r="S16" s="390"/>
      <c r="T16" s="392"/>
      <c r="U16" s="390"/>
      <c r="V16" s="392"/>
      <c r="W16" s="390"/>
      <c r="X16" s="391"/>
    </row>
    <row r="17" spans="1:24" s="1" customFormat="1" ht="15" thickBot="1">
      <c r="A17" s="593" t="s">
        <v>903</v>
      </c>
      <c r="B17" s="594"/>
      <c r="C17" s="594"/>
      <c r="D17" s="595"/>
      <c r="E17" s="390">
        <f>SUM(E3:E16)</f>
        <v>1626062.6</v>
      </c>
      <c r="F17" s="389">
        <f t="shared" ref="F17:O17" si="4">SUM(F3:F16)</f>
        <v>1710432.57</v>
      </c>
      <c r="G17" s="403">
        <f t="shared" si="0"/>
        <v>84369.969999999972</v>
      </c>
      <c r="H17" s="390">
        <f t="shared" si="4"/>
        <v>1632755.9100000001</v>
      </c>
      <c r="I17" s="389">
        <f t="shared" si="4"/>
        <v>1614873.8599999999</v>
      </c>
      <c r="J17" s="403">
        <f t="shared" si="1"/>
        <v>-17882.050000000279</v>
      </c>
      <c r="K17" s="390">
        <f t="shared" si="4"/>
        <v>1611097.05</v>
      </c>
      <c r="L17" s="389">
        <f t="shared" si="4"/>
        <v>1594030</v>
      </c>
      <c r="M17" s="403">
        <f t="shared" si="2"/>
        <v>-17067.050000000047</v>
      </c>
      <c r="N17" s="390">
        <f t="shared" si="4"/>
        <v>1659760</v>
      </c>
      <c r="O17" s="393">
        <f t="shared" si="4"/>
        <v>1652580</v>
      </c>
      <c r="P17" s="403">
        <f t="shared" si="3"/>
        <v>-7180</v>
      </c>
      <c r="Q17" s="388"/>
      <c r="R17" s="392"/>
      <c r="S17" s="390"/>
      <c r="T17" s="392"/>
      <c r="U17" s="390"/>
      <c r="V17" s="392"/>
      <c r="W17" s="390"/>
      <c r="X17" s="391"/>
    </row>
    <row r="18" spans="1:24" ht="15" thickBot="1">
      <c r="A18" s="394"/>
      <c r="B18" s="394"/>
      <c r="C18" s="394"/>
      <c r="D18" s="394"/>
      <c r="E18" s="394"/>
      <c r="F18" s="398">
        <f>F17-E17</f>
        <v>84369.969999999972</v>
      </c>
      <c r="G18" s="403">
        <f t="shared" si="0"/>
        <v>84369.969999999972</v>
      </c>
      <c r="H18" s="399"/>
      <c r="I18" s="398">
        <f>I17-H17</f>
        <v>-17882.050000000279</v>
      </c>
      <c r="J18" s="403">
        <f t="shared" si="1"/>
        <v>-17882.050000000279</v>
      </c>
      <c r="K18" s="399"/>
      <c r="L18" s="398">
        <f>L17-K17</f>
        <v>-17067.050000000047</v>
      </c>
      <c r="M18" s="403">
        <f t="shared" si="2"/>
        <v>-17067.050000000047</v>
      </c>
      <c r="N18" s="394"/>
      <c r="O18" s="398">
        <f>O17-N17</f>
        <v>-7180</v>
      </c>
      <c r="P18" s="403">
        <f t="shared" si="3"/>
        <v>-7180</v>
      </c>
      <c r="Q18" s="394"/>
      <c r="R18" s="394"/>
      <c r="S18" s="394"/>
      <c r="T18" s="394"/>
      <c r="U18" s="394"/>
      <c r="V18" s="394"/>
      <c r="W18" s="394"/>
      <c r="X18" s="394"/>
    </row>
  </sheetData>
  <mergeCells count="18">
    <mergeCell ref="E1:O1"/>
    <mergeCell ref="Q1:X1"/>
    <mergeCell ref="A2:D2"/>
    <mergeCell ref="A3:D3"/>
    <mergeCell ref="A4:D4"/>
    <mergeCell ref="A5:D5"/>
    <mergeCell ref="A1:D1"/>
    <mergeCell ref="A6:D6"/>
    <mergeCell ref="A7:D7"/>
    <mergeCell ref="A8:D8"/>
    <mergeCell ref="A9:D9"/>
    <mergeCell ref="A15:D15"/>
    <mergeCell ref="A17:D17"/>
    <mergeCell ref="A10:D10"/>
    <mergeCell ref="A11:D11"/>
    <mergeCell ref="A12:D12"/>
    <mergeCell ref="A13:D13"/>
    <mergeCell ref="A14:D14"/>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A3B73C0BFA88E4FB86A44BFAE6919D8" ma:contentTypeVersion="18" ma:contentTypeDescription="Een nieuw document maken." ma:contentTypeScope="" ma:versionID="0d95e95151a6855a90fa662070243c69">
  <xsd:schema xmlns:xsd="http://www.w3.org/2001/XMLSchema" xmlns:xs="http://www.w3.org/2001/XMLSchema" xmlns:p="http://schemas.microsoft.com/office/2006/metadata/properties" xmlns:ns2="666d9c6e-3f93-4fc0-b0f3-3a66db23b6b7" xmlns:ns3="96649129-7d8c-46a1-b39e-b7b22c4b913d" targetNamespace="http://schemas.microsoft.com/office/2006/metadata/properties" ma:root="true" ma:fieldsID="23d04df1a875783a08ebfcc887fa521e" ns2:_="" ns3:_="">
    <xsd:import namespace="666d9c6e-3f93-4fc0-b0f3-3a66db23b6b7"/>
    <xsd:import namespace="96649129-7d8c-46a1-b39e-b7b22c4b913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Location"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6d9c6e-3f93-4fc0-b0f3-3a66db23b6b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Location" ma:index="11" nillable="true" ma:displayName="Location" ma:internalName="MediaServiceLocation"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Afbeeldingtags" ma:readOnly="false" ma:fieldId="{5cf76f15-5ced-4ddc-b409-7134ff3c332f}" ma:taxonomyMulti="true" ma:sspId="7a387dc0-c102-410d-b38b-c84d895521b8"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6649129-7d8c-46a1-b39e-b7b22c4b913d" elementFormDefault="qualified">
    <xsd:import namespace="http://schemas.microsoft.com/office/2006/documentManagement/types"/>
    <xsd:import namespace="http://schemas.microsoft.com/office/infopath/2007/PartnerControls"/>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element name="TaxCatchAll" ma:index="22" nillable="true" ma:displayName="Taxonomy Catch All Column" ma:hidden="true" ma:list="{66522a85-957d-4906-b6c1-26cc912da5a8}" ma:internalName="TaxCatchAll" ma:showField="CatchAllData" ma:web="96649129-7d8c-46a1-b39e-b7b22c4b913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66d9c6e-3f93-4fc0-b0f3-3a66db23b6b7">
      <Terms xmlns="http://schemas.microsoft.com/office/infopath/2007/PartnerControls"/>
    </lcf76f155ced4ddcb4097134ff3c332f>
    <TaxCatchAll xmlns="96649129-7d8c-46a1-b39e-b7b22c4b913d" xsi:nil="true"/>
  </documentManagement>
</p:properties>
</file>

<file path=customXml/itemProps1.xml><?xml version="1.0" encoding="utf-8"?>
<ds:datastoreItem xmlns:ds="http://schemas.openxmlformats.org/officeDocument/2006/customXml" ds:itemID="{2984C61F-A38D-4811-AED7-04BE2AEC4E6E}"/>
</file>

<file path=customXml/itemProps2.xml><?xml version="1.0" encoding="utf-8"?>
<ds:datastoreItem xmlns:ds="http://schemas.openxmlformats.org/officeDocument/2006/customXml" ds:itemID="{BDEEDBC3-5502-4DF9-A8FC-184B4F6AB5CD}"/>
</file>

<file path=customXml/itemProps3.xml><?xml version="1.0" encoding="utf-8"?>
<ds:datastoreItem xmlns:ds="http://schemas.openxmlformats.org/officeDocument/2006/customXml" ds:itemID="{978101D6-9DA0-4913-A0E9-BA25872D1E1E}"/>
</file>

<file path=docProps/app.xml><?xml version="1.0" encoding="utf-8"?>
<Properties xmlns="http://schemas.openxmlformats.org/officeDocument/2006/extended-properties" xmlns:vt="http://schemas.openxmlformats.org/officeDocument/2006/docPropsVTypes">
  <Application>Microsoft Excel Online</Application>
  <Manager/>
  <Company>Bloso</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Patty Braeckmans</dc:creator>
  <cp:keywords/>
  <dc:description/>
  <cp:lastModifiedBy/>
  <cp:revision/>
  <dcterms:created xsi:type="dcterms:W3CDTF">2016-01-26T09:44:06Z</dcterms:created>
  <dcterms:modified xsi:type="dcterms:W3CDTF">2025-02-25T14:13:25Z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0x0101000A3B73C0BFA88E4FB86A44BFAE6919D8</vt:lpwstr>
  </property>
  <property fmtid="{D5CDD505-2E9C-101B-9397-08002B2CF9AE}" pid="3" name="MediaServiceImageTags">
    <vt:lpwstr/>
  </property>
</Properties>
</file>